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Eigenaar\Desktop\"/>
    </mc:Choice>
  </mc:AlternateContent>
  <xr:revisionPtr revIDLastSave="0" documentId="13_ncr:1_{E7D1BD50-D341-4463-9B26-BE8CFA675A04}" xr6:coauthVersionLast="47" xr6:coauthVersionMax="47" xr10:uidLastSave="{00000000-0000-0000-0000-000000000000}"/>
  <workbookProtection workbookAlgorithmName="SHA-512" workbookHashValue="SbQ1dOd7Zw4Ms25pduNHQxq2+6Cg9ZM4JqilkwzJtswGM3QK/4XxSNHZtk21A2I+ROVaL151sTmL22o9oTAUmg==" workbookSaltValue="ij8OkBampWSuh5tQrNUPKw==" workbookSpinCount="100000" lockStructure="1"/>
  <bookViews>
    <workbookView xWindow="-108" yWindow="-108" windowWidth="41496" windowHeight="16776" xr2:uid="{00000000-000D-0000-FFFF-FFFF00000000}"/>
  </bookViews>
  <sheets>
    <sheet name="SIMULATOR GALVANO" sheetId="1" r:id="rId1"/>
    <sheet name="Kortingen" sheetId="3" state="hidden" r:id="rId2"/>
    <sheet name="Prijslijst" sheetId="2" state="hidden" r:id="rId3"/>
    <sheet name="Lijsten" sheetId="5" state="hidden" r:id="rId4"/>
  </sheets>
  <definedNames>
    <definedName name="_xlnm.Print_Area" localSheetId="0">'SIMULATOR GALVANO'!$A$1:$L$35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2" l="1"/>
  <c r="F47" i="2"/>
  <c r="F48" i="2"/>
  <c r="F49" i="2"/>
  <c r="F50" i="2"/>
  <c r="F51" i="2"/>
  <c r="F52" i="2"/>
  <c r="F53" i="2"/>
  <c r="F54" i="2"/>
  <c r="F55" i="2"/>
  <c r="F56" i="2"/>
  <c r="F46" i="2"/>
  <c r="E54" i="2"/>
  <c r="E55" i="2"/>
  <c r="E56" i="2"/>
  <c r="E57" i="2"/>
  <c r="E47" i="2"/>
  <c r="E48" i="2"/>
  <c r="E49" i="2"/>
  <c r="E50" i="2"/>
  <c r="E51" i="2"/>
  <c r="E52" i="2"/>
  <c r="E53" i="2"/>
  <c r="E46" i="2"/>
  <c r="G26" i="1"/>
  <c r="H26" i="1" s="1"/>
  <c r="G25" i="1"/>
  <c r="H25" i="1" s="1"/>
  <c r="G24" i="1"/>
  <c r="H24" i="1" s="1"/>
  <c r="B12" i="1"/>
  <c r="G23" i="1"/>
  <c r="H23" i="1" s="1"/>
  <c r="G22" i="1"/>
  <c r="H22" i="1" s="1"/>
  <c r="G21" i="1"/>
  <c r="H21" i="1" s="1"/>
  <c r="J26" i="1"/>
  <c r="I26" i="1"/>
  <c r="J25" i="1"/>
  <c r="I25" i="1"/>
  <c r="J24" i="1"/>
  <c r="I24" i="1"/>
  <c r="J23" i="1"/>
  <c r="I23" i="1"/>
  <c r="J22" i="1"/>
  <c r="I22" i="1"/>
  <c r="J21" i="1"/>
  <c r="I21" i="1"/>
  <c r="K26" i="1" l="1"/>
  <c r="L26" i="1" s="1"/>
  <c r="K23" i="1"/>
  <c r="L23" i="1" s="1"/>
  <c r="K25" i="1"/>
  <c r="L25" i="1" s="1"/>
  <c r="K24" i="1"/>
  <c r="L24" i="1" s="1"/>
  <c r="K22" i="1"/>
  <c r="L22" i="1" s="1"/>
  <c r="K21" i="1"/>
  <c r="L21" i="1" s="1"/>
  <c r="J20" i="1"/>
  <c r="I20" i="1"/>
  <c r="G20" i="1"/>
  <c r="H20" i="1" s="1"/>
  <c r="B14" i="1" l="1"/>
  <c r="K20" i="1"/>
  <c r="L20" i="1" s="1"/>
  <c r="B9" i="1" s="1"/>
  <c r="B13" i="1" l="1"/>
  <c r="B10" i="1"/>
  <c r="B11" i="1" s="1"/>
</calcChain>
</file>

<file path=xl/sharedStrings.xml><?xml version="1.0" encoding="utf-8"?>
<sst xmlns="http://schemas.openxmlformats.org/spreadsheetml/2006/main" count="419" uniqueCount="77">
  <si>
    <t>Behandeling</t>
  </si>
  <si>
    <t>Kleur / type</t>
  </si>
  <si>
    <t>Micron</t>
  </si>
  <si>
    <t>Stuk</t>
  </si>
  <si>
    <t>Korting</t>
  </si>
  <si>
    <t>Fatsoen</t>
  </si>
  <si>
    <t>Gramprijs</t>
  </si>
  <si>
    <t>Prijs/stuk excl.</t>
  </si>
  <si>
    <t>Totaal excl.</t>
  </si>
  <si>
    <t>Samenvatting</t>
  </si>
  <si>
    <t>Geel</t>
  </si>
  <si>
    <t>3 micron</t>
  </si>
  <si>
    <t>ringen/hangers</t>
  </si>
  <si>
    <t>Subtotaal excl. btw</t>
  </si>
  <si>
    <t>Zilver</t>
  </si>
  <si>
    <t>oorbellen per stuk</t>
  </si>
  <si>
    <t>5 micron</t>
  </si>
  <si>
    <t>armbanden</t>
  </si>
  <si>
    <t>Totaal incl. btw</t>
  </si>
  <si>
    <t>Aantal stuks</t>
  </si>
  <si>
    <t>Gem. prijs/stuk excl.</t>
  </si>
  <si>
    <t>Max. korting</t>
  </si>
  <si>
    <t>Bron tabblad</t>
  </si>
  <si>
    <t>Bron groep</t>
  </si>
  <si>
    <t>1 micron</t>
  </si>
  <si>
    <t>GEEL (NL)</t>
  </si>
  <si>
    <t>1 MICRON - geel</t>
  </si>
  <si>
    <t>halskettingen</t>
  </si>
  <si>
    <t>3 MICRON - geel</t>
  </si>
  <si>
    <t>5 MICRON - geel</t>
  </si>
  <si>
    <t>10 micron</t>
  </si>
  <si>
    <t>10 MICRON - geel</t>
  </si>
  <si>
    <t>Rosé</t>
  </si>
  <si>
    <t>ROSE (NL)</t>
  </si>
  <si>
    <t>1 MICRON - rosé</t>
  </si>
  <si>
    <t>3 MICRON - rosé</t>
  </si>
  <si>
    <t>5 MICRON - rosé</t>
  </si>
  <si>
    <t>10 MICRON - rosé</t>
  </si>
  <si>
    <t>RHOD + VERZILVER (NL)</t>
  </si>
  <si>
    <t>RHODINEREN van zilver</t>
  </si>
  <si>
    <t>VERZILVEREN (altijd 10 micron)</t>
  </si>
  <si>
    <t>GOUDEN JUWELEN</t>
  </si>
  <si>
    <t>RHODINEREN</t>
  </si>
  <si>
    <t>3 MICRON - geel of rosé</t>
  </si>
  <si>
    <t>5 MICRON - geel of rosé</t>
  </si>
  <si>
    <t>10 MICRON - geel of rosé</t>
  </si>
  <si>
    <t>Vanaf aantal</t>
  </si>
  <si>
    <t>Gouden juweel behandelen</t>
  </si>
  <si>
    <t>Vergulden</t>
  </si>
  <si>
    <t>Verzilveren</t>
  </si>
  <si>
    <t>Geel/Rosé (gouden juweel)</t>
  </si>
  <si>
    <t>Staffel aantal</t>
  </si>
  <si>
    <t>GALVANO SIMULATOR</t>
  </si>
  <si>
    <t>Indicatieve prijs</t>
  </si>
  <si>
    <t>Totaal # stukken</t>
  </si>
  <si>
    <t>Taitement</t>
  </si>
  <si>
    <t>Couleur/type</t>
  </si>
  <si>
    <t>Remise</t>
  </si>
  <si>
    <t>Frais de traitement</t>
  </si>
  <si>
    <t>Treatment</t>
  </si>
  <si>
    <t>Color/type</t>
  </si>
  <si>
    <t>Deduction</t>
  </si>
  <si>
    <t>Poid total (gr.)</t>
  </si>
  <si>
    <t>Total # de pièces</t>
  </si>
  <si>
    <t>Total # of pieces</t>
  </si>
  <si>
    <t>Total weight (gr.)</t>
  </si>
  <si>
    <t>Totaal gewicht (gr.)</t>
  </si>
  <si>
    <t xml:space="preserve">Type </t>
  </si>
  <si>
    <t>Type</t>
  </si>
  <si>
    <t>Rhodineren (geen gouden juwelen)</t>
  </si>
  <si>
    <t>Verzilveren (10 micron)</t>
  </si>
  <si>
    <t>Rhodium (geen gouden juwelen)</t>
  </si>
  <si>
    <t>Rhodium (gouden juweel)</t>
  </si>
  <si>
    <t>btw</t>
  </si>
  <si>
    <r>
      <t xml:space="preserve">
Chère client
Pour un </t>
    </r>
    <r>
      <rPr>
        <b/>
        <sz val="9"/>
        <rFont val="Garamond"/>
        <family val="1"/>
      </rPr>
      <t>résultat optimal,</t>
    </r>
    <r>
      <rPr>
        <sz val="9"/>
        <rFont val="Garamond"/>
        <family val="1"/>
      </rPr>
      <t xml:space="preserve"> nous vous demandons de nous fournir les bijoux </t>
    </r>
    <r>
      <rPr>
        <b/>
        <sz val="9"/>
        <rFont val="Garamond"/>
        <family val="1"/>
      </rPr>
      <t xml:space="preserve">entièrement finis et prêts à être traités. </t>
    </r>
    <r>
      <rPr>
        <sz val="9"/>
        <rFont val="Garamond"/>
        <family val="1"/>
      </rPr>
      <t xml:space="preserve">
La présence de résidus de rhodium, d'oxydation, de vernis ou de tout autre traitement de surface peut nuire à la qualité de la dorure. Dans ce cas, nous ne pouvons pas garantir le résultat final. Aucun prétraitement n'est effectué par nos soins.
*  Attention, ces prix sont donnés à titre indicatif et ne sont pas contractuels.
** Les poids sont arrondis à l'entier supérieur pour le calcul du prix (ex. : 9,1 g = 10 g).</t>
    </r>
  </si>
  <si>
    <r>
      <t xml:space="preserve">
Beste klant,
Voor een</t>
    </r>
    <r>
      <rPr>
        <b/>
        <sz val="9"/>
        <rFont val="Garamond"/>
        <family val="1"/>
      </rPr>
      <t xml:space="preserve"> optimaal resultaat</t>
    </r>
    <r>
      <rPr>
        <sz val="9"/>
        <rFont val="Garamond"/>
        <family val="1"/>
      </rPr>
      <t xml:space="preserve"> vragen wij om de juwelen volledig </t>
    </r>
    <r>
      <rPr>
        <b/>
        <sz val="9"/>
        <rFont val="Garamond"/>
        <family val="1"/>
      </rPr>
      <t>afgewerkt</t>
    </r>
    <r>
      <rPr>
        <sz val="9"/>
        <rFont val="Garamond"/>
        <family val="1"/>
      </rPr>
      <t xml:space="preserve"> en </t>
    </r>
    <r>
      <rPr>
        <b/>
        <sz val="9"/>
        <rFont val="Garamond"/>
        <family val="1"/>
      </rPr>
      <t>behandelklaar</t>
    </r>
    <r>
      <rPr>
        <sz val="9"/>
        <rFont val="Garamond"/>
        <family val="1"/>
      </rPr>
      <t xml:space="preserve"> </t>
    </r>
    <r>
      <rPr>
        <b/>
        <sz val="9"/>
        <rFont val="Garamond"/>
        <family val="1"/>
      </rPr>
      <t xml:space="preserve">aan te leveren. </t>
    </r>
    <r>
      <rPr>
        <sz val="9"/>
        <rFont val="Garamond"/>
        <family val="1"/>
      </rPr>
      <t xml:space="preserve">
Resten van rhodium, oxidatie, vernis of andere oppervlaktebehandelingen kunnen de kwaliteit van de vergulding negatief beïnvloeden. Daarom kunnen wij in dergelijke gevallen geen garantie bieden op het eindresultaat. Voorbehandelingen worden door ons niet uitgevoerd.
*   Let op, deze prijzen zijn indicatief en niet bindend.
** Gewichten worden naar boven afgerond op 0 decimalen. (Bijvoorbeeld: 9,1 g → 10 g.)</t>
    </r>
  </si>
  <si>
    <r>
      <t xml:space="preserve">
Dear client
For </t>
    </r>
    <r>
      <rPr>
        <b/>
        <sz val="9"/>
        <rFont val="Garamond"/>
        <family val="1"/>
      </rPr>
      <t>optimal results</t>
    </r>
    <r>
      <rPr>
        <sz val="9"/>
        <rFont val="Garamond"/>
        <family val="1"/>
      </rPr>
      <t>, we kindly ask that all jewellery is fully</t>
    </r>
    <r>
      <rPr>
        <b/>
        <sz val="9"/>
        <rFont val="Garamond"/>
        <family val="1"/>
      </rPr>
      <t xml:space="preserve"> finished and ready for plating.</t>
    </r>
    <r>
      <rPr>
        <sz val="9"/>
        <rFont val="Garamond"/>
        <family val="1"/>
      </rPr>
      <t xml:space="preserve">
Residual rhodium, oxidation, varnish or other surface treatments may negatively affect the quality of the plating. Therefore, we cannot guarantee the final result in such cases. No pre-treatment or surface preparation is carried out by us.
*  Please note these prices are indicative only and are non-binding.
** For pricing purposes, weights are always rounded up to the next whole gram (e.g. 9.1 g = 10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</si>
</sst>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0"/>
    <numFmt numFmtId="165" formatCode="\€\ #,##0"/>
    <numFmt numFmtId="166" formatCode="#,##0.00\ &quot;€&quot;;[Red]\-#,##0.00\ &quot;€&quot;"/>
  </numFmts>
  <fonts count="20">
    <font>
      <sz val="11"/>
      <name val="Carlito"/>
    </font>
    <font>
      <b/>
      <sz val="11"/>
      <color rgb="FFFFFFFF"/>
      <name val="Carlito"/>
    </font>
    <font>
      <sz val="11"/>
      <name val="Carlito"/>
    </font>
    <font>
      <b/>
      <sz val="16"/>
      <color rgb="FFFFFFFF"/>
      <name val="Garamond"/>
      <family val="1"/>
    </font>
    <font>
      <sz val="11"/>
      <name val="Garamond"/>
      <family val="1"/>
    </font>
    <font>
      <b/>
      <sz val="11"/>
      <name val="Garamond"/>
      <family val="1"/>
    </font>
    <font>
      <sz val="8"/>
      <name val="Carlito"/>
    </font>
    <font>
      <sz val="11"/>
      <color theme="0"/>
      <name val="Garamond"/>
      <family val="1"/>
    </font>
    <font>
      <sz val="14"/>
      <name val="Garamond"/>
      <family val="1"/>
    </font>
    <font>
      <b/>
      <sz val="12"/>
      <name val="Garamond"/>
      <family val="1"/>
    </font>
    <font>
      <b/>
      <sz val="14"/>
      <name val="Garamond"/>
      <family val="1"/>
    </font>
    <font>
      <sz val="10"/>
      <name val="Garamond"/>
      <family val="1"/>
    </font>
    <font>
      <sz val="9"/>
      <name val="Garamond"/>
      <family val="1"/>
    </font>
    <font>
      <sz val="8"/>
      <name val="Garamond"/>
      <family val="1"/>
    </font>
    <font>
      <b/>
      <sz val="9"/>
      <color rgb="FFFFFFFF"/>
      <name val="Carlito"/>
    </font>
    <font>
      <sz val="9"/>
      <name val="Carlito"/>
    </font>
    <font>
      <b/>
      <sz val="11"/>
      <color rgb="FFF4E4E4"/>
      <name val="Garamond"/>
      <family val="1"/>
    </font>
    <font>
      <sz val="8"/>
      <color theme="1"/>
      <name val="Garamond"/>
      <family val="1"/>
    </font>
    <font>
      <b/>
      <sz val="9"/>
      <name val="Garamond"/>
      <family val="1"/>
    </font>
    <font>
      <sz val="8"/>
      <name val="Calibri"/>
      <family val="2"/>
      <scheme val="minor"/>
    </font>
  </fonts>
  <fills count="9">
    <fill>
      <patternFill patternType="none"/>
    </fill>
    <fill>
      <patternFill patternType="gray125"/>
    </fill>
    <fill>
      <patternFill patternType="solid">
        <fgColor rgb="FF5B3A29"/>
      </patternFill>
    </fill>
    <fill>
      <patternFill patternType="solid">
        <fgColor rgb="FFF3F8F4"/>
      </patternFill>
    </fill>
    <fill>
      <patternFill patternType="solid">
        <fgColor rgb="FF700000"/>
        <bgColor indexed="64"/>
      </patternFill>
    </fill>
    <fill>
      <patternFill patternType="solid">
        <fgColor rgb="FFF4E4E4"/>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0" fontId="2" fillId="0" borderId="0"/>
    <xf numFmtId="9" fontId="2" fillId="0" borderId="0" applyFont="0" applyFill="0" applyBorder="0" applyAlignment="0" applyProtection="0"/>
  </cellStyleXfs>
  <cellXfs count="70">
    <xf numFmtId="0" fontId="0" fillId="0" borderId="0" xfId="0"/>
    <xf numFmtId="0" fontId="1" fillId="2" borderId="0" xfId="1" applyFont="1" applyFill="1"/>
    <xf numFmtId="9" fontId="0" fillId="0" borderId="0" xfId="1" applyNumberFormat="1" applyFont="1"/>
    <xf numFmtId="164" fontId="1" fillId="2" borderId="0" xfId="1" applyNumberFormat="1" applyFont="1" applyFill="1"/>
    <xf numFmtId="0" fontId="4" fillId="0" borderId="0" xfId="0" applyFont="1"/>
    <xf numFmtId="0" fontId="4" fillId="0" borderId="0" xfId="0" applyFont="1" applyAlignment="1">
      <alignment horizontal="center"/>
    </xf>
    <xf numFmtId="0" fontId="4" fillId="0" borderId="0" xfId="1" applyFont="1"/>
    <xf numFmtId="0" fontId="7" fillId="0" borderId="0" xfId="0" applyFont="1"/>
    <xf numFmtId="0" fontId="4" fillId="8" borderId="1" xfId="0" applyFont="1" applyFill="1" applyBorder="1"/>
    <xf numFmtId="0" fontId="4" fillId="0" borderId="1" xfId="0" applyFont="1" applyBorder="1"/>
    <xf numFmtId="0" fontId="4" fillId="0" borderId="1" xfId="0" applyFont="1" applyBorder="1" applyAlignment="1">
      <alignment horizontal="center"/>
    </xf>
    <xf numFmtId="0" fontId="4" fillId="7" borderId="5" xfId="1" applyFont="1" applyFill="1" applyBorder="1" applyAlignment="1">
      <alignment horizontal="left"/>
    </xf>
    <xf numFmtId="164" fontId="4" fillId="7" borderId="6" xfId="1" applyNumberFormat="1" applyFont="1" applyFill="1" applyBorder="1" applyAlignment="1">
      <alignment horizontal="left"/>
    </xf>
    <xf numFmtId="1" fontId="4" fillId="7" borderId="6" xfId="1" applyNumberFormat="1" applyFont="1" applyFill="1" applyBorder="1" applyAlignment="1">
      <alignment horizontal="left"/>
    </xf>
    <xf numFmtId="0" fontId="4" fillId="7" borderId="7" xfId="1" applyFont="1" applyFill="1" applyBorder="1" applyAlignment="1">
      <alignment horizontal="left"/>
    </xf>
    <xf numFmtId="9" fontId="4" fillId="7" borderId="8" xfId="1" applyNumberFormat="1" applyFont="1" applyFill="1" applyBorder="1" applyAlignment="1">
      <alignment horizontal="left"/>
    </xf>
    <xf numFmtId="9" fontId="7" fillId="0" borderId="0" xfId="2" applyFont="1" applyFill="1" applyAlignment="1">
      <alignment horizontal="center"/>
    </xf>
    <xf numFmtId="0" fontId="8" fillId="7" borderId="5" xfId="1" applyFont="1" applyFill="1" applyBorder="1" applyAlignment="1">
      <alignment horizontal="left"/>
    </xf>
    <xf numFmtId="0" fontId="10" fillId="7" borderId="5" xfId="1" applyFont="1" applyFill="1" applyBorder="1" applyAlignment="1">
      <alignment horizontal="left"/>
    </xf>
    <xf numFmtId="0" fontId="4" fillId="0" borderId="0" xfId="0" applyFont="1" applyAlignment="1">
      <alignment horizontal="left"/>
    </xf>
    <xf numFmtId="165" fontId="4" fillId="0" borderId="0" xfId="0" applyNumberFormat="1" applyFont="1" applyAlignment="1">
      <alignment horizontal="center"/>
    </xf>
    <xf numFmtId="1" fontId="4" fillId="3" borderId="2" xfId="1" applyNumberFormat="1" applyFont="1" applyFill="1" applyBorder="1" applyAlignment="1">
      <alignment horizontal="center"/>
    </xf>
    <xf numFmtId="9" fontId="4" fillId="3" borderId="2" xfId="1" applyNumberFormat="1" applyFont="1" applyFill="1" applyBorder="1" applyAlignment="1">
      <alignment horizontal="center"/>
    </xf>
    <xf numFmtId="164" fontId="4" fillId="3" borderId="2" xfId="1" applyNumberFormat="1" applyFont="1" applyFill="1" applyBorder="1" applyAlignment="1">
      <alignment horizontal="center"/>
    </xf>
    <xf numFmtId="0" fontId="9" fillId="6" borderId="3" xfId="1" applyFont="1" applyFill="1" applyBorder="1" applyAlignment="1">
      <alignment horizontal="left" vertical="top" wrapText="1"/>
    </xf>
    <xf numFmtId="0" fontId="14" fillId="2" borderId="0" xfId="1" applyFont="1" applyFill="1"/>
    <xf numFmtId="0" fontId="15" fillId="0" borderId="0" xfId="0" applyFont="1"/>
    <xf numFmtId="0" fontId="7" fillId="8" borderId="0" xfId="0" applyFont="1" applyFill="1" applyAlignment="1">
      <alignment vertical="top"/>
    </xf>
    <xf numFmtId="1" fontId="4" fillId="8" borderId="2" xfId="1" applyNumberFormat="1" applyFont="1" applyFill="1" applyBorder="1" applyAlignment="1">
      <alignment horizontal="center"/>
    </xf>
    <xf numFmtId="9" fontId="4" fillId="8" borderId="2" xfId="1" applyNumberFormat="1" applyFont="1" applyFill="1" applyBorder="1" applyAlignment="1">
      <alignment horizontal="center"/>
    </xf>
    <xf numFmtId="164" fontId="4" fillId="8" borderId="2" xfId="1" applyNumberFormat="1" applyFont="1" applyFill="1" applyBorder="1" applyAlignment="1">
      <alignment horizontal="center"/>
    </xf>
    <xf numFmtId="165" fontId="5" fillId="8" borderId="2" xfId="1" applyNumberFormat="1" applyFont="1" applyFill="1" applyBorder="1" applyAlignment="1">
      <alignment horizontal="center"/>
    </xf>
    <xf numFmtId="0" fontId="4" fillId="8" borderId="0" xfId="0" applyFont="1" applyFill="1"/>
    <xf numFmtId="0" fontId="16" fillId="4" borderId="2" xfId="1" applyFont="1" applyFill="1" applyBorder="1" applyAlignment="1">
      <alignment horizontal="left" vertical="top" wrapText="1"/>
    </xf>
    <xf numFmtId="0" fontId="16" fillId="4" borderId="2" xfId="1" applyFont="1" applyFill="1" applyBorder="1" applyAlignment="1">
      <alignment horizontal="center" vertical="top" wrapText="1"/>
    </xf>
    <xf numFmtId="0" fontId="13" fillId="0" borderId="7" xfId="0" applyFont="1" applyBorder="1"/>
    <xf numFmtId="0" fontId="13" fillId="0" borderId="9" xfId="0" applyFont="1" applyBorder="1"/>
    <xf numFmtId="0" fontId="13" fillId="0" borderId="1" xfId="0" applyFont="1" applyBorder="1"/>
    <xf numFmtId="0" fontId="13" fillId="0" borderId="10" xfId="0" applyFont="1" applyBorder="1"/>
    <xf numFmtId="0" fontId="13" fillId="0" borderId="4" xfId="0" applyFont="1" applyBorder="1"/>
    <xf numFmtId="0" fontId="13" fillId="0" borderId="12" xfId="0" applyFont="1" applyBorder="1"/>
    <xf numFmtId="0" fontId="13" fillId="0" borderId="3" xfId="0" applyFont="1" applyBorder="1"/>
    <xf numFmtId="0" fontId="13" fillId="0" borderId="2" xfId="0" applyFont="1" applyBorder="1"/>
    <xf numFmtId="0" fontId="17" fillId="0" borderId="2" xfId="0" applyFont="1" applyBorder="1"/>
    <xf numFmtId="0" fontId="3" fillId="8" borderId="0" xfId="1" applyFont="1" applyFill="1" applyAlignment="1">
      <alignment horizontal="center" vertical="center"/>
    </xf>
    <xf numFmtId="0" fontId="9" fillId="6" borderId="4" xfId="1" applyFont="1" applyFill="1" applyBorder="1" applyAlignment="1">
      <alignment horizontal="center" vertical="top" wrapText="1"/>
    </xf>
    <xf numFmtId="165" fontId="8" fillId="7" borderId="6" xfId="1" applyNumberFormat="1" applyFont="1" applyFill="1" applyBorder="1" applyAlignment="1">
      <alignment horizontal="center"/>
    </xf>
    <xf numFmtId="165" fontId="10" fillId="7" borderId="6" xfId="1" applyNumberFormat="1" applyFont="1" applyFill="1" applyBorder="1" applyAlignment="1">
      <alignment horizontal="center"/>
    </xf>
    <xf numFmtId="0" fontId="4" fillId="5" borderId="2" xfId="1" applyFont="1" applyFill="1" applyBorder="1" applyAlignment="1" applyProtection="1">
      <alignment horizontal="left"/>
      <protection locked="0"/>
    </xf>
    <xf numFmtId="0" fontId="4" fillId="5" borderId="2" xfId="1" applyFont="1" applyFill="1" applyBorder="1" applyAlignment="1" applyProtection="1">
      <alignment horizontal="center"/>
      <protection locked="0"/>
    </xf>
    <xf numFmtId="1" fontId="4" fillId="5" borderId="2" xfId="1" applyNumberFormat="1" applyFont="1" applyFill="1" applyBorder="1" applyAlignment="1" applyProtection="1">
      <alignment horizontal="center"/>
      <protection locked="0"/>
    </xf>
    <xf numFmtId="166" fontId="19" fillId="0" borderId="0" xfId="0" applyNumberFormat="1" applyFont="1" applyAlignment="1">
      <alignment vertical="center"/>
    </xf>
    <xf numFmtId="2" fontId="0" fillId="0" borderId="0" xfId="0" applyNumberFormat="1"/>
    <xf numFmtId="0" fontId="13" fillId="8" borderId="1" xfId="0" applyFont="1" applyFill="1" applyBorder="1" applyAlignment="1">
      <alignment horizontal="left" vertical="center" wrapText="1"/>
    </xf>
    <xf numFmtId="0" fontId="3" fillId="4" borderId="0" xfId="1" applyFont="1" applyFill="1" applyAlignment="1">
      <alignment horizontal="center" vertical="center"/>
    </xf>
    <xf numFmtId="0" fontId="12" fillId="5" borderId="8" xfId="1" applyFont="1" applyFill="1" applyBorder="1" applyAlignment="1">
      <alignment horizontal="left" vertical="top" wrapText="1" indent="1"/>
    </xf>
    <xf numFmtId="0" fontId="11" fillId="5" borderId="7" xfId="1" applyFont="1" applyFill="1" applyBorder="1" applyAlignment="1">
      <alignment horizontal="left" vertical="top" wrapText="1" indent="1"/>
    </xf>
    <xf numFmtId="0" fontId="11" fillId="5" borderId="9" xfId="1" applyFont="1" applyFill="1" applyBorder="1" applyAlignment="1">
      <alignment horizontal="left" vertical="top" wrapText="1" indent="1"/>
    </xf>
    <xf numFmtId="0" fontId="11" fillId="5" borderId="10" xfId="1" applyFont="1" applyFill="1" applyBorder="1" applyAlignment="1">
      <alignment horizontal="left" vertical="top" wrapText="1" indent="1"/>
    </xf>
    <xf numFmtId="0" fontId="11" fillId="5" borderId="4" xfId="1" applyFont="1" applyFill="1" applyBorder="1" applyAlignment="1">
      <alignment horizontal="left" vertical="top" wrapText="1" indent="1"/>
    </xf>
    <xf numFmtId="0" fontId="11" fillId="5" borderId="3" xfId="1" applyFont="1" applyFill="1" applyBorder="1" applyAlignment="1">
      <alignment horizontal="left" vertical="top" wrapText="1" indent="1"/>
    </xf>
    <xf numFmtId="0" fontId="12" fillId="5" borderId="8" xfId="1" applyFont="1" applyFill="1" applyBorder="1" applyAlignment="1">
      <alignment horizontal="left" vertical="top" wrapText="1"/>
    </xf>
    <xf numFmtId="0" fontId="12" fillId="5" borderId="11" xfId="1" applyFont="1" applyFill="1" applyBorder="1" applyAlignment="1">
      <alignment horizontal="left" vertical="top" wrapText="1"/>
    </xf>
    <xf numFmtId="0" fontId="12" fillId="5" borderId="7" xfId="1" applyFont="1" applyFill="1" applyBorder="1" applyAlignment="1">
      <alignment horizontal="left" vertical="top" wrapText="1"/>
    </xf>
    <xf numFmtId="0" fontId="12" fillId="5" borderId="9" xfId="1" applyFont="1" applyFill="1" applyBorder="1" applyAlignment="1">
      <alignment horizontal="left" vertical="top" wrapText="1"/>
    </xf>
    <xf numFmtId="0" fontId="12" fillId="5" borderId="1" xfId="1" applyFont="1" applyFill="1" applyBorder="1" applyAlignment="1">
      <alignment horizontal="left" vertical="top" wrapText="1"/>
    </xf>
    <xf numFmtId="0" fontId="12" fillId="5" borderId="10" xfId="1" applyFont="1" applyFill="1" applyBorder="1" applyAlignment="1">
      <alignment horizontal="left" vertical="top" wrapText="1"/>
    </xf>
    <xf numFmtId="0" fontId="12" fillId="5" borderId="4" xfId="1" applyFont="1" applyFill="1" applyBorder="1" applyAlignment="1">
      <alignment horizontal="left" vertical="top" wrapText="1"/>
    </xf>
    <xf numFmtId="0" fontId="12" fillId="5" borderId="12" xfId="1" applyFont="1" applyFill="1" applyBorder="1" applyAlignment="1">
      <alignment horizontal="left" vertical="top" wrapText="1"/>
    </xf>
    <xf numFmtId="0" fontId="12" fillId="5" borderId="3" xfId="1" applyFont="1" applyFill="1" applyBorder="1" applyAlignment="1">
      <alignment horizontal="left" vertical="top" wrapText="1"/>
    </xf>
  </cellXfs>
  <cellStyles count="3">
    <cellStyle name="Normal" xfId="1" xr:uid="{00000000-0005-0000-0000-000000000000}"/>
    <cellStyle name="Procent" xfId="2" builtinId="5"/>
    <cellStyle name="Standaard" xfId="0" builtinId="0"/>
  </cellStyles>
  <dxfs count="24">
    <dxf>
      <fill>
        <patternFill patternType="solid">
          <bgColor rgb="FFFECACA"/>
        </patternFill>
      </fill>
    </dxf>
    <dxf>
      <numFmt numFmtId="2" formatCode="0.00"/>
    </dxf>
    <dxf>
      <font>
        <strike val="0"/>
        <outline val="0"/>
        <shadow val="0"/>
        <u val="none"/>
        <vertAlign val="baseline"/>
        <sz val="11"/>
        <color auto="1"/>
        <name val="Garamond"/>
        <family val="1"/>
        <scheme val="none"/>
      </font>
      <fill>
        <patternFill patternType="solid">
          <fgColor indexed="64"/>
          <bgColor theme="0" tint="-4.9989318521683403E-2"/>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color auto="1"/>
        <name val="Garamond"/>
        <family val="1"/>
        <scheme val="none"/>
      </font>
      <fill>
        <patternFill patternType="solid">
          <fgColor indexed="64"/>
          <bgColor theme="0" tint="-4.9989318521683403E-2"/>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dxf>
    <dxf>
      <font>
        <strike val="0"/>
        <outline val="0"/>
        <shadow val="0"/>
        <u val="none"/>
        <vertAlign val="baseline"/>
        <sz val="11"/>
        <color auto="1"/>
        <name val="Garamond"/>
        <family val="1"/>
        <scheme val="none"/>
      </font>
      <alignment horizontal="left" vertical="bottom"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Garamond"/>
        <family val="1"/>
        <scheme val="none"/>
      </font>
      <fill>
        <patternFill patternType="solid">
          <fgColor indexed="64"/>
          <bgColor theme="0" tint="-4.9989318521683403E-2"/>
        </patternFill>
      </fill>
      <alignment horizontal="left" vertical="bottom" textRotation="0" wrapText="0" indent="0" justifyLastLine="0" shrinkToFit="0" readingOrder="0"/>
    </dxf>
    <dxf>
      <border>
        <bottom style="thin">
          <color indexed="64"/>
        </bottom>
      </border>
    </dxf>
    <dxf>
      <font>
        <strike val="0"/>
        <outline val="0"/>
        <shadow val="0"/>
        <u val="none"/>
        <vertAlign val="baseline"/>
        <sz val="16"/>
        <color auto="1"/>
        <name val="Garamond"/>
        <family val="1"/>
        <scheme val="none"/>
      </font>
      <fill>
        <patternFill patternType="solid">
          <fgColor indexed="64"/>
          <bgColor theme="0" tint="-0.34998626667073579"/>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name val="Garamond"/>
        <family val="1"/>
        <scheme val="none"/>
      </font>
      <alignment horizontal="center" textRotation="0" indent="0" justifyLastLine="0" shrinkToFit="0" readingOrder="0"/>
    </dxf>
    <dxf>
      <font>
        <strike val="0"/>
        <outline val="0"/>
        <shadow val="0"/>
        <u val="none"/>
        <vertAlign val="baseline"/>
        <name val="Garamond"/>
        <family val="1"/>
        <scheme val="none"/>
      </font>
      <alignment horizontal="center" textRotation="0" indent="0" justifyLastLine="0" shrinkToFit="0" readingOrder="0"/>
    </dxf>
    <dxf>
      <font>
        <strike val="0"/>
        <outline val="0"/>
        <shadow val="0"/>
        <u val="none"/>
        <vertAlign val="baseline"/>
        <name val="Garamond"/>
        <family val="1"/>
        <scheme val="none"/>
      </font>
      <alignment horizontal="center" textRotation="0" indent="0" justifyLastLine="0" shrinkToFit="0" readingOrder="0"/>
    </dxf>
    <dxf>
      <font>
        <strike val="0"/>
        <outline val="0"/>
        <shadow val="0"/>
        <u val="none"/>
        <vertAlign val="baseline"/>
        <name val="Garamond"/>
        <family val="1"/>
        <scheme val="none"/>
      </font>
      <alignment horizontal="center" textRotation="0" indent="0" justifyLastLine="0" shrinkToFit="0" readingOrder="0"/>
    </dxf>
    <dxf>
      <font>
        <strike val="0"/>
        <outline val="0"/>
        <shadow val="0"/>
        <u val="none"/>
        <vertAlign val="baseline"/>
        <name val="Garamond"/>
        <family val="1"/>
        <scheme val="none"/>
      </font>
      <alignment horizontal="center" vertical="bottom" textRotation="0" wrapText="0" indent="0" justifyLastLine="0" shrinkToFit="0" readingOrder="0"/>
    </dxf>
    <dxf>
      <font>
        <strike val="0"/>
        <outline val="0"/>
        <shadow val="0"/>
        <u val="none"/>
        <vertAlign val="baseline"/>
        <name val="Garamond"/>
        <family val="1"/>
        <scheme val="none"/>
      </font>
      <alignment horizontal="center" vertical="bottom" textRotation="0" wrapText="0" indent="0" justifyLastLine="0" shrinkToFit="0" readingOrder="0"/>
      <border outline="0">
        <left style="thin">
          <color indexed="64"/>
        </left>
      </border>
    </dxf>
    <dxf>
      <font>
        <strike val="0"/>
        <outline val="0"/>
        <shadow val="0"/>
        <u val="none"/>
        <vertAlign val="baseline"/>
        <name val="Garamond"/>
        <family val="1"/>
        <scheme val="none"/>
      </font>
      <fill>
        <patternFill patternType="solid">
          <fgColor indexed="64"/>
          <bgColor rgb="FFF4E4E4"/>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numFmt numFmtId="1" formatCode="0"/>
      <fill>
        <patternFill patternType="solid">
          <fgColor indexed="64"/>
          <bgColor rgb="FFF4E4E4"/>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Garamond"/>
        <family val="1"/>
        <scheme val="none"/>
      </font>
      <fill>
        <patternFill patternType="solid">
          <fgColor indexed="64"/>
          <bgColor rgb="FFF4E4E4"/>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Garamond"/>
        <family val="1"/>
        <scheme val="none"/>
      </font>
      <fill>
        <patternFill patternType="solid">
          <fgColor indexed="64"/>
          <bgColor rgb="FFF4E4E4"/>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Garamond"/>
        <family val="1"/>
        <scheme val="none"/>
      </font>
      <fill>
        <patternFill patternType="solid">
          <fgColor indexed="64"/>
          <bgColor rgb="FFF4E4E4"/>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Garamond"/>
        <family val="1"/>
        <scheme val="none"/>
      </font>
      <fill>
        <patternFill patternType="solid">
          <fgColor indexed="64"/>
          <bgColor rgb="FFF4E4E4"/>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Garamond"/>
        <family val="1"/>
        <scheme val="none"/>
      </font>
    </dxf>
    <dxf>
      <font>
        <strike val="0"/>
        <outline val="0"/>
        <shadow val="0"/>
        <u val="none"/>
        <vertAlign val="baseline"/>
        <name val="Garamond"/>
        <family val="1"/>
        <scheme val="none"/>
      </font>
    </dxf>
    <dxf>
      <font>
        <strike val="0"/>
        <outline val="0"/>
        <shadow val="0"/>
        <u val="none"/>
        <vertAlign val="baseline"/>
        <sz val="11"/>
        <color auto="1"/>
        <name val="Garamond"/>
        <family val="1"/>
        <scheme val="none"/>
      </font>
      <fill>
        <patternFill patternType="solid">
          <fgColor indexed="64"/>
          <bgColor rgb="FF700000"/>
        </patternFill>
      </fill>
      <alignment vertical="top" textRotation="0" indent="0" justifyLastLine="0" shrinkToFit="0" readingOrder="0"/>
    </dxf>
  </dxfs>
  <tableStyles count="0" defaultTableStyle="TableStyleMedium2" defaultPivotStyle="PivotStyleLight16"/>
  <colors>
    <mruColors>
      <color rgb="FFF4E4E4"/>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alculatorTabel" displayName="CalculatorTabel" ref="A18:L26" headerRowDxfId="23" dataDxfId="22" totalsRowDxfId="21">
  <tableColumns count="12">
    <tableColumn id="1" xr3:uid="{00000000-0010-0000-0000-000001000000}" name="Taitement" dataDxfId="20"/>
    <tableColumn id="2" xr3:uid="{00000000-0010-0000-0000-000002000000}" name="Couleur/type" dataDxfId="19"/>
    <tableColumn id="3" xr3:uid="{00000000-0010-0000-0000-000003000000}" name="Micron" dataDxfId="18"/>
    <tableColumn id="4" xr3:uid="{00000000-0010-0000-0000-000004000000}" name="Type" dataDxfId="17"/>
    <tableColumn id="13" xr3:uid="{762DC486-DA7E-46A3-9094-8745DF4AB101}" name="Total # de pièces" dataDxfId="16" dataCellStyle="Normal"/>
    <tableColumn id="5" xr3:uid="{00000000-0010-0000-0000-000005000000}" name="Poid total (gr.)" dataDxfId="15"/>
    <tableColumn id="7" xr3:uid="{00000000-0010-0000-0000-000007000000}" name="Staffel aantal" dataDxfId="14">
      <calculatedColumnFormula>IF(OR(A19="",B19="",C19=""),"",SUMIFS($E$19:$E$25,$A$19:$A$25,A19,$B$19:$B$25,B19,$C$19:$C$25,C19))</calculatedColumnFormula>
    </tableColumn>
    <tableColumn id="8" xr3:uid="{00000000-0010-0000-0000-000008000000}" name="Remise" dataDxfId="13">
      <calculatedColumnFormula>IF(G19="","",IF(G19&gt;=100,70%,IF(G19&gt;=50,65%,IF(G19&gt;=25,55%,IF(G19&gt;=10,40%,0%)))))</calculatedColumnFormula>
    </tableColumn>
    <tableColumn id="9" xr3:uid="{00000000-0010-0000-0000-000009000000}" name="Frais de traitement" dataDxfId="12">
      <calculatedColumnFormula>IFERROR(SUMIFS(Prijslijst!$E:$E,Prijslijst!$A:$A,A19,Prijslijst!$B:$B,B19,Prijslijst!$C:$C,C19,Prijslijst!$D:$D,D19),"")</calculatedColumnFormula>
    </tableColumn>
    <tableColumn id="10" xr3:uid="{00000000-0010-0000-0000-00000A000000}" name="Gramprijs" dataDxfId="11">
      <calculatedColumnFormula>IFERROR(SUMIFS(Prijslijst!$F:$F,Prijslijst!$A:$A,A19,Prijslijst!$B:$B,B19,Prijslijst!$C:$C,C19,Prijslijst!$D:$D,D19),"")</calculatedColumnFormula>
    </tableColumn>
    <tableColumn id="11" xr3:uid="{00000000-0010-0000-0000-00000B000000}" name="Prijs/stuk excl." dataDxfId="10">
      <calculatedColumnFormula>IF(OR(F19="",E19="",I19="",J19=""),"",I19*(1-H19)+F19*J19)</calculatedColumnFormula>
    </tableColumn>
    <tableColumn id="12" xr3:uid="{00000000-0010-0000-0000-00000C000000}" name="Totaal excl." dataDxfId="9">
      <calculatedColumnFormula>IF(K19="","",K19*E19)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SamenvattingTabel" displayName="SamenvattingTabel" ref="A8:B14" headerRowDxfId="8" dataDxfId="6" totalsRowDxfId="4" headerRowBorderDxfId="7" tableBorderDxfId="5">
  <tableColumns count="2">
    <tableColumn id="1" xr3:uid="{00000000-0010-0000-0100-000001000000}" name="Samenvatting" dataDxfId="3"/>
    <tableColumn id="2" xr3:uid="{00000000-0010-0000-0100-000002000000}" name="Indicatieve prijs" dataDxfId="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KortingTabel" displayName="KortingTabel" ref="A1:B6">
  <tableColumns count="2">
    <tableColumn id="1" xr3:uid="{00000000-0010-0000-0300-000001000000}" name="Vanaf aantal"/>
    <tableColumn id="2" xr3:uid="{00000000-0010-0000-0300-000002000000}" name="Korting"/>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PrijslijstTabel" displayName="PrijslijstTabel" ref="A1:H57">
  <tableColumns count="8">
    <tableColumn id="1" xr3:uid="{00000000-0010-0000-0200-000001000000}" name="Behandeling"/>
    <tableColumn id="2" xr3:uid="{00000000-0010-0000-0200-000002000000}" name="Kleur / type"/>
    <tableColumn id="3" xr3:uid="{00000000-0010-0000-0200-000003000000}" name="Micron"/>
    <tableColumn id="4" xr3:uid="{00000000-0010-0000-0200-000004000000}" name="Stuk"/>
    <tableColumn id="5" xr3:uid="{00000000-0010-0000-0200-000005000000}" name="Fatsoen" dataDxfId="1"/>
    <tableColumn id="6" xr3:uid="{00000000-0010-0000-0200-000006000000}" name="Gramprijs"/>
    <tableColumn id="7" xr3:uid="{00000000-0010-0000-0200-000007000000}" name="Bron tabblad"/>
    <tableColumn id="8" xr3:uid="{00000000-0010-0000-0200-000008000000}" name="Bron groep"/>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
  <sheetViews>
    <sheetView showGridLines="0" tabSelected="1" zoomScale="85" zoomScaleNormal="85" zoomScaleSheetLayoutView="145" workbookViewId="0">
      <selection activeCell="A11" sqref="A11"/>
    </sheetView>
  </sheetViews>
  <sheetFormatPr defaultRowHeight="14.4"/>
  <cols>
    <col min="1" max="1" width="28.59765625" style="4" customWidth="1"/>
    <col min="2" max="2" width="25.69921875" style="4" customWidth="1"/>
    <col min="3" max="3" width="29.69921875" style="4" customWidth="1"/>
    <col min="4" max="4" width="22.69921875" style="4" customWidth="1"/>
    <col min="5" max="5" width="15.59765625" style="5" customWidth="1"/>
    <col min="6" max="6" width="17.59765625" style="5" customWidth="1"/>
    <col min="7" max="7" width="10.59765625" style="5" customWidth="1"/>
    <col min="8" max="8" width="9.19921875" style="5" bestFit="1" customWidth="1"/>
    <col min="9" max="11" width="11.8984375" style="5" hidden="1" customWidth="1"/>
    <col min="12" max="12" width="10.09765625" style="5" bestFit="1" customWidth="1"/>
    <col min="13" max="13" width="8.796875" style="4"/>
    <col min="14" max="14" width="24" style="4" customWidth="1"/>
    <col min="15" max="15" width="16" style="4" customWidth="1"/>
    <col min="16" max="16" width="9.09765625" style="4" customWidth="1"/>
    <col min="17" max="16384" width="8.796875" style="4"/>
  </cols>
  <sheetData>
    <row r="1" spans="1:15" ht="42.6" customHeight="1">
      <c r="A1" s="54" t="s">
        <v>52</v>
      </c>
      <c r="B1" s="54"/>
      <c r="C1" s="54"/>
      <c r="D1" s="54"/>
      <c r="E1" s="54"/>
      <c r="F1" s="54"/>
      <c r="G1" s="54"/>
      <c r="H1" s="54"/>
      <c r="I1" s="54"/>
      <c r="J1" s="54"/>
      <c r="K1" s="54"/>
      <c r="L1" s="54"/>
    </row>
    <row r="2" spans="1:15" s="32" customFormat="1" ht="26.4" customHeight="1">
      <c r="A2" s="44"/>
      <c r="B2" s="44"/>
      <c r="C2" s="44"/>
      <c r="D2" s="44"/>
      <c r="E2" s="44"/>
      <c r="F2" s="44"/>
      <c r="G2" s="44"/>
      <c r="H2" s="44"/>
      <c r="I2" s="44"/>
      <c r="J2" s="44"/>
      <c r="K2" s="44"/>
      <c r="L2" s="44"/>
      <c r="M2" s="44"/>
    </row>
    <row r="3" spans="1:15" ht="42.6" customHeight="1">
      <c r="A3" s="55" t="s">
        <v>75</v>
      </c>
      <c r="B3" s="56"/>
      <c r="C3" s="55" t="s">
        <v>74</v>
      </c>
      <c r="D3" s="56"/>
      <c r="E3" s="61" t="s">
        <v>76</v>
      </c>
      <c r="F3" s="62"/>
      <c r="G3" s="62"/>
      <c r="H3" s="62"/>
      <c r="I3" s="62"/>
      <c r="J3" s="62"/>
      <c r="K3" s="62"/>
      <c r="L3" s="63"/>
    </row>
    <row r="4" spans="1:15" ht="42.6" customHeight="1">
      <c r="A4" s="57"/>
      <c r="B4" s="58"/>
      <c r="C4" s="57"/>
      <c r="D4" s="58"/>
      <c r="E4" s="64"/>
      <c r="F4" s="65"/>
      <c r="G4" s="65"/>
      <c r="H4" s="65"/>
      <c r="I4" s="65"/>
      <c r="J4" s="65"/>
      <c r="K4" s="65"/>
      <c r="L4" s="66"/>
    </row>
    <row r="5" spans="1:15" ht="42.6" customHeight="1">
      <c r="A5" s="57"/>
      <c r="B5" s="58"/>
      <c r="C5" s="57"/>
      <c r="D5" s="58"/>
      <c r="E5" s="64"/>
      <c r="F5" s="65"/>
      <c r="G5" s="65"/>
      <c r="H5" s="65"/>
      <c r="I5" s="65"/>
      <c r="J5" s="65"/>
      <c r="K5" s="65"/>
      <c r="L5" s="66"/>
    </row>
    <row r="6" spans="1:15" ht="50.4" customHeight="1">
      <c r="A6" s="59"/>
      <c r="B6" s="60"/>
      <c r="C6" s="59"/>
      <c r="D6" s="60"/>
      <c r="E6" s="67"/>
      <c r="F6" s="68"/>
      <c r="G6" s="68"/>
      <c r="H6" s="68"/>
      <c r="I6" s="68"/>
      <c r="J6" s="68"/>
      <c r="K6" s="68"/>
      <c r="L6" s="69"/>
    </row>
    <row r="7" spans="1:15" ht="26.4" customHeight="1">
      <c r="L7" s="16">
        <v>0.21</v>
      </c>
      <c r="M7" s="7"/>
      <c r="O7" s="6"/>
    </row>
    <row r="8" spans="1:15" ht="25.2" customHeight="1">
      <c r="A8" s="24" t="s">
        <v>9</v>
      </c>
      <c r="B8" s="45" t="s">
        <v>53</v>
      </c>
      <c r="C8" s="8"/>
      <c r="D8" s="9"/>
      <c r="E8" s="10"/>
      <c r="F8" s="10"/>
      <c r="G8" s="10"/>
      <c r="H8" s="10"/>
      <c r="M8" s="7"/>
      <c r="O8" s="6"/>
    </row>
    <row r="9" spans="1:15" ht="25.2" customHeight="1">
      <c r="A9" s="17" t="s">
        <v>13</v>
      </c>
      <c r="B9" s="46">
        <f>SUM(L19:L26)</f>
        <v>0</v>
      </c>
      <c r="C9" s="9"/>
      <c r="D9" s="53"/>
      <c r="E9" s="53"/>
      <c r="F9" s="53"/>
      <c r="G9" s="53"/>
      <c r="H9" s="53"/>
    </row>
    <row r="10" spans="1:15" ht="25.2" customHeight="1">
      <c r="A10" s="17" t="s">
        <v>73</v>
      </c>
      <c r="B10" s="46">
        <f>B9*$L$7</f>
        <v>0</v>
      </c>
      <c r="C10" s="9"/>
      <c r="D10" s="53"/>
      <c r="E10" s="53"/>
      <c r="F10" s="53"/>
      <c r="G10" s="53"/>
      <c r="H10" s="53"/>
      <c r="O10" s="6"/>
    </row>
    <row r="11" spans="1:15" ht="25.2" customHeight="1">
      <c r="A11" s="18" t="s">
        <v>18</v>
      </c>
      <c r="B11" s="47">
        <f>B9+B10</f>
        <v>0</v>
      </c>
      <c r="C11" s="9"/>
      <c r="D11" s="53"/>
      <c r="E11" s="53"/>
      <c r="F11" s="53"/>
      <c r="G11" s="53"/>
      <c r="H11" s="53"/>
    </row>
    <row r="12" spans="1:15" hidden="1">
      <c r="A12" s="11" t="s">
        <v>19</v>
      </c>
      <c r="B12" s="13">
        <f>SUM(E19:E26)</f>
        <v>0</v>
      </c>
    </row>
    <row r="13" spans="1:15" hidden="1">
      <c r="A13" s="11" t="s">
        <v>20</v>
      </c>
      <c r="B13" s="12" t="str">
        <f>IFERROR(B9/B12,"")</f>
        <v/>
      </c>
    </row>
    <row r="14" spans="1:15" hidden="1">
      <c r="A14" s="14" t="s">
        <v>21</v>
      </c>
      <c r="B14" s="15">
        <f>MAX(H19:H26)</f>
        <v>0</v>
      </c>
    </row>
    <row r="15" spans="1:15" ht="31.2" customHeight="1"/>
    <row r="16" spans="1:15">
      <c r="D16" s="19"/>
    </row>
    <row r="17" spans="1:12" s="27" customFormat="1" ht="16.2" customHeight="1">
      <c r="A17" s="33" t="s">
        <v>0</v>
      </c>
      <c r="B17" s="33" t="s">
        <v>1</v>
      </c>
      <c r="C17" s="33" t="s">
        <v>2</v>
      </c>
      <c r="D17" s="33" t="s">
        <v>67</v>
      </c>
      <c r="E17" s="34" t="s">
        <v>54</v>
      </c>
      <c r="F17" s="34" t="s">
        <v>66</v>
      </c>
      <c r="G17" s="34" t="s">
        <v>51</v>
      </c>
      <c r="H17" s="34" t="s">
        <v>4</v>
      </c>
      <c r="I17" s="34" t="s">
        <v>5</v>
      </c>
      <c r="J17" s="34" t="s">
        <v>6</v>
      </c>
      <c r="K17" s="34" t="s">
        <v>7</v>
      </c>
      <c r="L17" s="34" t="s">
        <v>8</v>
      </c>
    </row>
    <row r="18" spans="1:12" s="27" customFormat="1" ht="16.2" customHeight="1">
      <c r="A18" s="33" t="s">
        <v>55</v>
      </c>
      <c r="B18" s="33" t="s">
        <v>56</v>
      </c>
      <c r="C18" s="33" t="s">
        <v>2</v>
      </c>
      <c r="D18" s="33" t="s">
        <v>68</v>
      </c>
      <c r="E18" s="34" t="s">
        <v>63</v>
      </c>
      <c r="F18" s="34" t="s">
        <v>62</v>
      </c>
      <c r="G18" s="34" t="s">
        <v>51</v>
      </c>
      <c r="H18" s="34" t="s">
        <v>57</v>
      </c>
      <c r="I18" s="34" t="s">
        <v>58</v>
      </c>
      <c r="J18" s="34" t="s">
        <v>6</v>
      </c>
      <c r="K18" s="34" t="s">
        <v>7</v>
      </c>
      <c r="L18" s="34" t="s">
        <v>8</v>
      </c>
    </row>
    <row r="19" spans="1:12" s="27" customFormat="1" ht="16.2" customHeight="1">
      <c r="A19" s="33" t="s">
        <v>59</v>
      </c>
      <c r="B19" s="33" t="s">
        <v>60</v>
      </c>
      <c r="C19" s="33" t="s">
        <v>2</v>
      </c>
      <c r="D19" s="33" t="s">
        <v>68</v>
      </c>
      <c r="E19" s="34" t="s">
        <v>64</v>
      </c>
      <c r="F19" s="34" t="s">
        <v>65</v>
      </c>
      <c r="G19" s="34" t="s">
        <v>51</v>
      </c>
      <c r="H19" s="34" t="s">
        <v>61</v>
      </c>
      <c r="I19" s="34" t="s">
        <v>58</v>
      </c>
      <c r="J19" s="34" t="s">
        <v>6</v>
      </c>
      <c r="K19" s="34" t="s">
        <v>7</v>
      </c>
      <c r="L19" s="34" t="s">
        <v>8</v>
      </c>
    </row>
    <row r="20" spans="1:12" s="32" customFormat="1" ht="29.4" customHeight="1">
      <c r="A20" s="48"/>
      <c r="B20" s="48"/>
      <c r="C20" s="48"/>
      <c r="D20" s="48"/>
      <c r="E20" s="49"/>
      <c r="F20" s="50"/>
      <c r="G20" s="28" t="str">
        <f t="shared" ref="G20:G26" si="0">IF(OR(A20="",B20="",C20=""),"",SUMIFS($E$19:$E$26,$A$19:$A$26,A20,$B$19:$B$26,B20,$C$19:$C$26,C20))</f>
        <v/>
      </c>
      <c r="H20" s="29" t="str">
        <f t="shared" ref="H20:H26" si="1">IF(G20="","",IF(G20&gt;=100,70%,IF(G20&gt;=50,65%,IF(G20&gt;=25,55%,IF(G20&gt;=10,40%,0%)))))</f>
        <v/>
      </c>
      <c r="I20" s="30">
        <f>IFERROR(SUMIFS(Prijslijst!$E:$E,Prijslijst!$A:$A,A20,Prijslijst!$B:$B,B20,Prijslijst!$C:$C,C20,Prijslijst!$D:$D,D20),"")</f>
        <v>0</v>
      </c>
      <c r="J20" s="30">
        <f>IFERROR(SUMIFS(Prijslijst!$F:$F,Prijslijst!$A:$A,A20,Prijslijst!$B:$B,B20,Prijslijst!$C:$C,C20,Prijslijst!$D:$D,D20),"")</f>
        <v>0</v>
      </c>
      <c r="K20" s="30" t="str">
        <f>IF(OR(F20="",E20="",I20="",J20=""),"",I20*(1-H20)+F20*J20)</f>
        <v/>
      </c>
      <c r="L20" s="31" t="str">
        <f>IF(K20="","",F20*J20+E20*I20*(1-H20))</f>
        <v/>
      </c>
    </row>
    <row r="21" spans="1:12" ht="29.4" customHeight="1">
      <c r="A21" s="48"/>
      <c r="B21" s="48"/>
      <c r="C21" s="48"/>
      <c r="D21" s="48"/>
      <c r="E21" s="49"/>
      <c r="F21" s="50"/>
      <c r="G21" s="21" t="str">
        <f t="shared" si="0"/>
        <v/>
      </c>
      <c r="H21" s="22" t="str">
        <f t="shared" si="1"/>
        <v/>
      </c>
      <c r="I21" s="23">
        <f>IFERROR(SUMIFS(Prijslijst!$E:$E,Prijslijst!$A:$A,A21,Prijslijst!$B:$B,B21,Prijslijst!$C:$C,C21,Prijslijst!$D:$D,D21),"")</f>
        <v>0</v>
      </c>
      <c r="J21" s="23">
        <f>IFERROR(SUMIFS(Prijslijst!$F:$F,Prijslijst!$A:$A,A21,Prijslijst!$B:$B,B21,Prijslijst!$C:$C,C21,Prijslijst!$D:$D,D21),"")</f>
        <v>0</v>
      </c>
      <c r="K21" s="23" t="str">
        <f t="shared" ref="K21:K26" si="2">IF(OR(F21="",E21="",I21="",J21=""),"",I21*(1-H21)+F21*J21)</f>
        <v/>
      </c>
      <c r="L21" s="31" t="str">
        <f t="shared" ref="L21:L26" si="3">IF(K21="","",F21*J21+E21*I21*(1-H21))</f>
        <v/>
      </c>
    </row>
    <row r="22" spans="1:12" ht="29.4" customHeight="1">
      <c r="A22" s="48"/>
      <c r="B22" s="48"/>
      <c r="C22" s="48"/>
      <c r="D22" s="48"/>
      <c r="E22" s="49"/>
      <c r="F22" s="50"/>
      <c r="G22" s="21" t="str">
        <f t="shared" si="0"/>
        <v/>
      </c>
      <c r="H22" s="22" t="str">
        <f t="shared" si="1"/>
        <v/>
      </c>
      <c r="I22" s="23">
        <f>IFERROR(SUMIFS(Prijslijst!$E:$E,Prijslijst!$A:$A,A22,Prijslijst!$B:$B,B22,Prijslijst!$C:$C,C22,Prijslijst!$D:$D,D22),"")</f>
        <v>0</v>
      </c>
      <c r="J22" s="23">
        <f>IFERROR(SUMIFS(Prijslijst!$F:$F,Prijslijst!$A:$A,A22,Prijslijst!$B:$B,B22,Prijslijst!$C:$C,C22,Prijslijst!$D:$D,D22),"")</f>
        <v>0</v>
      </c>
      <c r="K22" s="23" t="str">
        <f t="shared" si="2"/>
        <v/>
      </c>
      <c r="L22" s="31" t="str">
        <f t="shared" si="3"/>
        <v/>
      </c>
    </row>
    <row r="23" spans="1:12" ht="29.4" customHeight="1">
      <c r="A23" s="48"/>
      <c r="B23" s="48"/>
      <c r="C23" s="48"/>
      <c r="D23" s="48"/>
      <c r="E23" s="49"/>
      <c r="F23" s="50"/>
      <c r="G23" s="21" t="str">
        <f t="shared" si="0"/>
        <v/>
      </c>
      <c r="H23" s="22" t="str">
        <f t="shared" si="1"/>
        <v/>
      </c>
      <c r="I23" s="23">
        <f>IFERROR(SUMIFS(Prijslijst!$E:$E,Prijslijst!$A:$A,A23,Prijslijst!$B:$B,B23,Prijslijst!$C:$C,C23,Prijslijst!$D:$D,D23),"")</f>
        <v>0</v>
      </c>
      <c r="J23" s="23">
        <f>IFERROR(SUMIFS(Prijslijst!$F:$F,Prijslijst!$A:$A,A23,Prijslijst!$B:$B,B23,Prijslijst!$C:$C,C23,Prijslijst!$D:$D,D23),"")</f>
        <v>0</v>
      </c>
      <c r="K23" s="23" t="str">
        <f t="shared" si="2"/>
        <v/>
      </c>
      <c r="L23" s="31" t="str">
        <f t="shared" si="3"/>
        <v/>
      </c>
    </row>
    <row r="24" spans="1:12" ht="29.4" customHeight="1">
      <c r="A24" s="48"/>
      <c r="B24" s="48"/>
      <c r="C24" s="48"/>
      <c r="D24" s="48"/>
      <c r="E24" s="49"/>
      <c r="F24" s="50"/>
      <c r="G24" s="21" t="str">
        <f t="shared" si="0"/>
        <v/>
      </c>
      <c r="H24" s="22" t="str">
        <f t="shared" si="1"/>
        <v/>
      </c>
      <c r="I24" s="23">
        <f>IFERROR(SUMIFS(Prijslijst!$E:$E,Prijslijst!$A:$A,A24,Prijslijst!$B:$B,B24,Prijslijst!$C:$C,C24,Prijslijst!$D:$D,D24),"")</f>
        <v>0</v>
      </c>
      <c r="J24" s="23">
        <f>IFERROR(SUMIFS(Prijslijst!$F:$F,Prijslijst!$A:$A,A24,Prijslijst!$B:$B,B24,Prijslijst!$C:$C,C24,Prijslijst!$D:$D,D24),"")</f>
        <v>0</v>
      </c>
      <c r="K24" s="23" t="str">
        <f t="shared" si="2"/>
        <v/>
      </c>
      <c r="L24" s="31" t="str">
        <f t="shared" si="3"/>
        <v/>
      </c>
    </row>
    <row r="25" spans="1:12" ht="29.4" customHeight="1">
      <c r="A25" s="48"/>
      <c r="B25" s="48"/>
      <c r="C25" s="48"/>
      <c r="D25" s="48"/>
      <c r="E25" s="49"/>
      <c r="F25" s="50"/>
      <c r="G25" s="21" t="str">
        <f t="shared" si="0"/>
        <v/>
      </c>
      <c r="H25" s="22" t="str">
        <f t="shared" si="1"/>
        <v/>
      </c>
      <c r="I25" s="23">
        <f>IFERROR(SUMIFS(Prijslijst!$E:$E,Prijslijst!$A:$A,A25,Prijslijst!$B:$B,B25,Prijslijst!$C:$C,C25,Prijslijst!$D:$D,D25),"")</f>
        <v>0</v>
      </c>
      <c r="J25" s="23">
        <f>IFERROR(SUMIFS(Prijslijst!$F:$F,Prijslijst!$A:$A,A25,Prijslijst!$B:$B,B25,Prijslijst!$C:$C,C25,Prijslijst!$D:$D,D25),"")</f>
        <v>0</v>
      </c>
      <c r="K25" s="23" t="str">
        <f t="shared" si="2"/>
        <v/>
      </c>
      <c r="L25" s="31" t="str">
        <f t="shared" si="3"/>
        <v/>
      </c>
    </row>
    <row r="26" spans="1:12" ht="29.4" customHeight="1">
      <c r="A26" s="48"/>
      <c r="B26" s="48"/>
      <c r="C26" s="48"/>
      <c r="D26" s="48"/>
      <c r="E26" s="49"/>
      <c r="F26" s="50"/>
      <c r="G26" s="21" t="str">
        <f t="shared" si="0"/>
        <v/>
      </c>
      <c r="H26" s="22" t="str">
        <f t="shared" si="1"/>
        <v/>
      </c>
      <c r="I26" s="23">
        <f>IFERROR(SUMIFS(Prijslijst!$E:$E,Prijslijst!$A:$A,A26,Prijslijst!$B:$B,B26,Prijslijst!$C:$C,C26,Prijslijst!$D:$D,D26),"")</f>
        <v>0</v>
      </c>
      <c r="J26" s="23">
        <f>IFERROR(SUMIFS(Prijslijst!$F:$F,Prijslijst!$A:$A,A26,Prijslijst!$B:$B,B26,Prijslijst!$C:$C,C26,Prijslijst!$D:$D,D26),"")</f>
        <v>0</v>
      </c>
      <c r="K26" s="23" t="str">
        <f t="shared" si="2"/>
        <v/>
      </c>
      <c r="L26" s="31" t="str">
        <f t="shared" si="3"/>
        <v/>
      </c>
    </row>
    <row r="27" spans="1:12">
      <c r="A27" s="5"/>
      <c r="B27" s="5"/>
      <c r="C27" s="5"/>
      <c r="D27" s="19"/>
      <c r="L27" s="20"/>
    </row>
    <row r="28" spans="1:12">
      <c r="D28" s="19"/>
      <c r="L28" s="20"/>
    </row>
  </sheetData>
  <sheetProtection algorithmName="SHA-512" hashValue="jFE93ZhihCaEooIwSyVAAMlSwLYVK2YtwkfjHzRNnAZ1+nDo2x3oz3BqPlTcJ0OpL7usWWtLIJfdri10RYGZsQ==" saltValue="ACsLzJmd9rG6YbaGJw5tUQ==" spinCount="100000" sheet="1" objects="1" scenarios="1"/>
  <mergeCells count="7">
    <mergeCell ref="D10:H10"/>
    <mergeCell ref="D11:H11"/>
    <mergeCell ref="A1:L1"/>
    <mergeCell ref="D9:H9"/>
    <mergeCell ref="A3:B6"/>
    <mergeCell ref="C3:D6"/>
    <mergeCell ref="E3:L6"/>
  </mergeCells>
  <phoneticPr fontId="6" type="noConversion"/>
  <conditionalFormatting sqref="I20:J26">
    <cfRule type="expression" dxfId="0" priority="1">
      <formula>AND($A20&lt;&gt;"",$B20&lt;&gt;"",$C20&lt;&gt;"",$D20&lt;&gt;"",I20="")</formula>
    </cfRule>
  </conditionalFormatting>
  <pageMargins left="0.7" right="0.7" top="0.75" bottom="0.75" header="0.3" footer="0.3"/>
  <pageSetup paperSize="9" scale="49" orientation="portrait" r:id="rId1"/>
  <ignoredErrors>
    <ignoredError sqref="D24:D26" listDataValidation="1"/>
    <ignoredError sqref="H19 L19" calculatedColumn="1"/>
  </ignoredErrors>
  <tableParts count="2">
    <tablePart r:id="rId2"/>
    <tablePart r:id="rId3"/>
  </tableParts>
  <extLst>
    <ext xmlns:x14="http://schemas.microsoft.com/office/spreadsheetml/2009/9/main" uri="{CCE6A557-97BC-4b89-ADB6-D9C93CAAB3DF}">
      <x14:dataValidations xmlns:xm="http://schemas.microsoft.com/office/excel/2006/main" count="4">
        <x14:dataValidation type="list" xr:uid="{00000000-0002-0000-0000-000003000000}">
          <x14:formula1>
            <xm:f>Lijsten!$D$2:$D$5</xm:f>
          </x14:formula1>
          <xm:sqref>D20:D26</xm:sqref>
        </x14:dataValidation>
        <x14:dataValidation type="list" xr:uid="{00000000-0002-0000-0000-000000000000}">
          <x14:formula1>
            <xm:f>Lijsten!$A$2:$A$5</xm:f>
          </x14:formula1>
          <xm:sqref>A20:A26</xm:sqref>
        </x14:dataValidation>
        <x14:dataValidation type="list" xr:uid="{00000000-0002-0000-0000-000002000000}">
          <x14:formula1>
            <xm:f>Lijsten!$C$2:$C$8</xm:f>
          </x14:formula1>
          <xm:sqref>C20:C26</xm:sqref>
        </x14:dataValidation>
        <x14:dataValidation type="list" xr:uid="{00000000-0002-0000-0000-000001000000}">
          <x14:formula1>
            <xm:f>Lijsten!$B$2:$B$7</xm:f>
          </x14:formula1>
          <xm:sqref>B20:B26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heetViews>
  <sheetFormatPr defaultRowHeight="13.8"/>
  <cols>
    <col min="1" max="1" width="12.59765625" customWidth="1"/>
    <col min="2" max="2" width="8.59765625" customWidth="1"/>
  </cols>
  <sheetData>
    <row r="1" spans="1:2">
      <c r="A1" s="1" t="s">
        <v>46</v>
      </c>
      <c r="B1" s="1" t="s">
        <v>4</v>
      </c>
    </row>
    <row r="2" spans="1:2">
      <c r="A2">
        <v>1</v>
      </c>
      <c r="B2" s="2">
        <v>0</v>
      </c>
    </row>
    <row r="3" spans="1:2">
      <c r="A3">
        <v>10</v>
      </c>
      <c r="B3" s="2">
        <v>0.4</v>
      </c>
    </row>
    <row r="4" spans="1:2">
      <c r="A4">
        <v>25</v>
      </c>
      <c r="B4" s="2">
        <v>0.55000000000000004</v>
      </c>
    </row>
    <row r="5" spans="1:2">
      <c r="A5">
        <v>50</v>
      </c>
      <c r="B5" s="2">
        <v>0.65</v>
      </c>
    </row>
    <row r="6" spans="1:2">
      <c r="A6">
        <v>100</v>
      </c>
      <c r="B6" s="2">
        <v>0.7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7"/>
  <sheetViews>
    <sheetView topLeftCell="A25" workbookViewId="0">
      <selection activeCell="F46" sqref="F46:F57"/>
    </sheetView>
  </sheetViews>
  <sheetFormatPr defaultRowHeight="13.8"/>
  <cols>
    <col min="1" max="1" width="28.796875" customWidth="1"/>
    <col min="2" max="3" width="27.19921875" bestFit="1" customWidth="1"/>
    <col min="4" max="4" width="14.09765625" customWidth="1"/>
    <col min="5" max="5" width="9" customWidth="1"/>
    <col min="6" max="6" width="10.5" customWidth="1"/>
    <col min="7" max="7" width="22.296875" bestFit="1" customWidth="1"/>
    <col min="8" max="8" width="23.59765625" customWidth="1"/>
  </cols>
  <sheetData>
    <row r="1" spans="1:8">
      <c r="A1" s="1" t="s">
        <v>0</v>
      </c>
      <c r="B1" s="1" t="s">
        <v>1</v>
      </c>
      <c r="C1" s="1" t="s">
        <v>2</v>
      </c>
      <c r="D1" s="1" t="s">
        <v>3</v>
      </c>
      <c r="E1" s="3" t="s">
        <v>5</v>
      </c>
      <c r="F1" s="3" t="s">
        <v>6</v>
      </c>
      <c r="G1" s="1" t="s">
        <v>22</v>
      </c>
      <c r="H1" s="1" t="s">
        <v>23</v>
      </c>
    </row>
    <row r="2" spans="1:8">
      <c r="A2" t="s">
        <v>48</v>
      </c>
      <c r="B2" t="s">
        <v>10</v>
      </c>
      <c r="C2" t="s">
        <v>24</v>
      </c>
      <c r="D2" t="s">
        <v>12</v>
      </c>
      <c r="E2" s="51">
        <v>5.51</v>
      </c>
      <c r="F2">
        <v>1.1399999999999999</v>
      </c>
      <c r="G2" t="s">
        <v>25</v>
      </c>
      <c r="H2" t="s">
        <v>26</v>
      </c>
    </row>
    <row r="3" spans="1:8">
      <c r="A3" t="s">
        <v>48</v>
      </c>
      <c r="B3" t="s">
        <v>10</v>
      </c>
      <c r="C3" t="s">
        <v>24</v>
      </c>
      <c r="D3" t="s">
        <v>15</v>
      </c>
      <c r="E3" s="51">
        <v>5.51</v>
      </c>
      <c r="F3">
        <v>1.1399999999999999</v>
      </c>
      <c r="G3" t="s">
        <v>25</v>
      </c>
      <c r="H3" t="s">
        <v>26</v>
      </c>
    </row>
    <row r="4" spans="1:8">
      <c r="A4" t="s">
        <v>48</v>
      </c>
      <c r="B4" t="s">
        <v>10</v>
      </c>
      <c r="C4" t="s">
        <v>24</v>
      </c>
      <c r="D4" t="s">
        <v>17</v>
      </c>
      <c r="E4" s="51">
        <v>8.1</v>
      </c>
      <c r="F4">
        <v>1.1399999999999999</v>
      </c>
      <c r="G4" t="s">
        <v>25</v>
      </c>
      <c r="H4" t="s">
        <v>26</v>
      </c>
    </row>
    <row r="5" spans="1:8">
      <c r="A5" t="s">
        <v>48</v>
      </c>
      <c r="B5" t="s">
        <v>10</v>
      </c>
      <c r="C5" t="s">
        <v>24</v>
      </c>
      <c r="D5" t="s">
        <v>27</v>
      </c>
      <c r="E5" s="51">
        <v>10.039999999999999</v>
      </c>
      <c r="F5">
        <v>1.1399999999999999</v>
      </c>
      <c r="G5" t="s">
        <v>25</v>
      </c>
      <c r="H5" t="s">
        <v>26</v>
      </c>
    </row>
    <row r="6" spans="1:8">
      <c r="A6" t="s">
        <v>48</v>
      </c>
      <c r="B6" t="s">
        <v>10</v>
      </c>
      <c r="C6" t="s">
        <v>11</v>
      </c>
      <c r="D6" t="s">
        <v>12</v>
      </c>
      <c r="E6" s="51">
        <v>6.7</v>
      </c>
      <c r="F6">
        <v>3.42</v>
      </c>
      <c r="G6" t="s">
        <v>25</v>
      </c>
      <c r="H6" t="s">
        <v>28</v>
      </c>
    </row>
    <row r="7" spans="1:8">
      <c r="A7" t="s">
        <v>48</v>
      </c>
      <c r="B7" t="s">
        <v>10</v>
      </c>
      <c r="C7" t="s">
        <v>11</v>
      </c>
      <c r="D7" t="s">
        <v>15</v>
      </c>
      <c r="E7" s="51">
        <v>6.7</v>
      </c>
      <c r="F7">
        <v>3.42</v>
      </c>
      <c r="G7" t="s">
        <v>25</v>
      </c>
      <c r="H7" t="s">
        <v>28</v>
      </c>
    </row>
    <row r="8" spans="1:8">
      <c r="A8" t="s">
        <v>48</v>
      </c>
      <c r="B8" t="s">
        <v>10</v>
      </c>
      <c r="C8" t="s">
        <v>11</v>
      </c>
      <c r="D8" t="s">
        <v>17</v>
      </c>
      <c r="E8" s="51">
        <v>9.61</v>
      </c>
      <c r="F8">
        <v>3.42</v>
      </c>
      <c r="G8" t="s">
        <v>25</v>
      </c>
      <c r="H8" t="s">
        <v>28</v>
      </c>
    </row>
    <row r="9" spans="1:8">
      <c r="A9" t="s">
        <v>48</v>
      </c>
      <c r="B9" t="s">
        <v>10</v>
      </c>
      <c r="C9" t="s">
        <v>11</v>
      </c>
      <c r="D9" t="s">
        <v>27</v>
      </c>
      <c r="E9" s="51">
        <v>11.56</v>
      </c>
      <c r="F9">
        <v>3.42</v>
      </c>
      <c r="G9" t="s">
        <v>25</v>
      </c>
      <c r="H9" t="s">
        <v>28</v>
      </c>
    </row>
    <row r="10" spans="1:8">
      <c r="A10" t="s">
        <v>48</v>
      </c>
      <c r="B10" t="s">
        <v>10</v>
      </c>
      <c r="C10" t="s">
        <v>16</v>
      </c>
      <c r="D10" t="s">
        <v>12</v>
      </c>
      <c r="E10" s="51">
        <v>7.78</v>
      </c>
      <c r="F10">
        <v>5.7</v>
      </c>
      <c r="G10" t="s">
        <v>25</v>
      </c>
      <c r="H10" t="s">
        <v>29</v>
      </c>
    </row>
    <row r="11" spans="1:8">
      <c r="A11" t="s">
        <v>48</v>
      </c>
      <c r="B11" t="s">
        <v>10</v>
      </c>
      <c r="C11" t="s">
        <v>16</v>
      </c>
      <c r="D11" t="s">
        <v>15</v>
      </c>
      <c r="E11" s="51">
        <v>7.78</v>
      </c>
      <c r="F11">
        <v>5.7</v>
      </c>
      <c r="G11" t="s">
        <v>25</v>
      </c>
      <c r="H11" t="s">
        <v>29</v>
      </c>
    </row>
    <row r="12" spans="1:8">
      <c r="A12" t="s">
        <v>48</v>
      </c>
      <c r="B12" t="s">
        <v>10</v>
      </c>
      <c r="C12" t="s">
        <v>16</v>
      </c>
      <c r="D12" t="s">
        <v>17</v>
      </c>
      <c r="E12" s="51">
        <v>11.12</v>
      </c>
      <c r="F12">
        <v>5.7</v>
      </c>
      <c r="G12" t="s">
        <v>25</v>
      </c>
      <c r="H12" t="s">
        <v>29</v>
      </c>
    </row>
    <row r="13" spans="1:8">
      <c r="A13" t="s">
        <v>48</v>
      </c>
      <c r="B13" t="s">
        <v>10</v>
      </c>
      <c r="C13" t="s">
        <v>16</v>
      </c>
      <c r="D13" t="s">
        <v>27</v>
      </c>
      <c r="E13" s="51">
        <v>13.07</v>
      </c>
      <c r="F13">
        <v>5.7</v>
      </c>
      <c r="G13" t="s">
        <v>25</v>
      </c>
      <c r="H13" t="s">
        <v>29</v>
      </c>
    </row>
    <row r="14" spans="1:8">
      <c r="A14" t="s">
        <v>48</v>
      </c>
      <c r="B14" t="s">
        <v>10</v>
      </c>
      <c r="C14" t="s">
        <v>30</v>
      </c>
      <c r="D14" t="s">
        <v>12</v>
      </c>
      <c r="E14" s="51">
        <v>8.9600000000000009</v>
      </c>
      <c r="F14">
        <v>11.4</v>
      </c>
      <c r="G14" t="s">
        <v>25</v>
      </c>
      <c r="H14" t="s">
        <v>31</v>
      </c>
    </row>
    <row r="15" spans="1:8">
      <c r="A15" t="s">
        <v>48</v>
      </c>
      <c r="B15" t="s">
        <v>10</v>
      </c>
      <c r="C15" t="s">
        <v>30</v>
      </c>
      <c r="D15" t="s">
        <v>15</v>
      </c>
      <c r="E15" s="51">
        <v>8.9600000000000009</v>
      </c>
      <c r="F15">
        <v>11.4</v>
      </c>
      <c r="G15" t="s">
        <v>25</v>
      </c>
      <c r="H15" t="s">
        <v>31</v>
      </c>
    </row>
    <row r="16" spans="1:8">
      <c r="A16" t="s">
        <v>48</v>
      </c>
      <c r="B16" t="s">
        <v>10</v>
      </c>
      <c r="C16" t="s">
        <v>30</v>
      </c>
      <c r="D16" t="s">
        <v>17</v>
      </c>
      <c r="E16" s="51">
        <v>12.64</v>
      </c>
      <c r="F16">
        <v>11.4</v>
      </c>
      <c r="G16" t="s">
        <v>25</v>
      </c>
      <c r="H16" t="s">
        <v>31</v>
      </c>
    </row>
    <row r="17" spans="1:8">
      <c r="A17" t="s">
        <v>48</v>
      </c>
      <c r="B17" t="s">
        <v>10</v>
      </c>
      <c r="C17" t="s">
        <v>30</v>
      </c>
      <c r="D17" t="s">
        <v>27</v>
      </c>
      <c r="E17" s="51">
        <v>14.58</v>
      </c>
      <c r="F17">
        <v>11.4</v>
      </c>
      <c r="G17" t="s">
        <v>25</v>
      </c>
      <c r="H17" t="s">
        <v>31</v>
      </c>
    </row>
    <row r="18" spans="1:8">
      <c r="A18" t="s">
        <v>48</v>
      </c>
      <c r="B18" t="s">
        <v>32</v>
      </c>
      <c r="C18" t="s">
        <v>24</v>
      </c>
      <c r="D18" t="s">
        <v>12</v>
      </c>
      <c r="E18" s="51">
        <v>5.51</v>
      </c>
      <c r="F18">
        <v>1.1399999999999999</v>
      </c>
      <c r="G18" t="s">
        <v>33</v>
      </c>
      <c r="H18" t="s">
        <v>34</v>
      </c>
    </row>
    <row r="19" spans="1:8">
      <c r="A19" t="s">
        <v>48</v>
      </c>
      <c r="B19" t="s">
        <v>32</v>
      </c>
      <c r="C19" t="s">
        <v>24</v>
      </c>
      <c r="D19" t="s">
        <v>15</v>
      </c>
      <c r="E19" s="51">
        <v>5.51</v>
      </c>
      <c r="F19">
        <v>1.1399999999999999</v>
      </c>
      <c r="G19" t="s">
        <v>33</v>
      </c>
      <c r="H19" t="s">
        <v>34</v>
      </c>
    </row>
    <row r="20" spans="1:8">
      <c r="A20" t="s">
        <v>48</v>
      </c>
      <c r="B20" t="s">
        <v>32</v>
      </c>
      <c r="C20" t="s">
        <v>24</v>
      </c>
      <c r="D20" t="s">
        <v>17</v>
      </c>
      <c r="E20" s="51">
        <v>8.1</v>
      </c>
      <c r="F20">
        <v>1.1399999999999999</v>
      </c>
      <c r="G20" t="s">
        <v>33</v>
      </c>
      <c r="H20" t="s">
        <v>34</v>
      </c>
    </row>
    <row r="21" spans="1:8">
      <c r="A21" t="s">
        <v>48</v>
      </c>
      <c r="B21" t="s">
        <v>32</v>
      </c>
      <c r="C21" t="s">
        <v>24</v>
      </c>
      <c r="D21" t="s">
        <v>27</v>
      </c>
      <c r="E21" s="51">
        <v>10.039999999999999</v>
      </c>
      <c r="F21">
        <v>1.1399999999999999</v>
      </c>
      <c r="G21" t="s">
        <v>33</v>
      </c>
      <c r="H21" t="s">
        <v>34</v>
      </c>
    </row>
    <row r="22" spans="1:8">
      <c r="A22" t="s">
        <v>48</v>
      </c>
      <c r="B22" t="s">
        <v>32</v>
      </c>
      <c r="C22" t="s">
        <v>11</v>
      </c>
      <c r="D22" t="s">
        <v>12</v>
      </c>
      <c r="E22" s="51">
        <v>6.7</v>
      </c>
      <c r="F22">
        <v>3.42</v>
      </c>
      <c r="G22" t="s">
        <v>33</v>
      </c>
      <c r="H22" t="s">
        <v>35</v>
      </c>
    </row>
    <row r="23" spans="1:8">
      <c r="A23" t="s">
        <v>48</v>
      </c>
      <c r="B23" t="s">
        <v>32</v>
      </c>
      <c r="C23" t="s">
        <v>11</v>
      </c>
      <c r="D23" t="s">
        <v>15</v>
      </c>
      <c r="E23" s="51">
        <v>6.7</v>
      </c>
      <c r="F23">
        <v>3.42</v>
      </c>
      <c r="G23" t="s">
        <v>33</v>
      </c>
      <c r="H23" t="s">
        <v>35</v>
      </c>
    </row>
    <row r="24" spans="1:8">
      <c r="A24" t="s">
        <v>48</v>
      </c>
      <c r="B24" t="s">
        <v>32</v>
      </c>
      <c r="C24" t="s">
        <v>11</v>
      </c>
      <c r="D24" t="s">
        <v>17</v>
      </c>
      <c r="E24" s="51">
        <v>9.61</v>
      </c>
      <c r="F24">
        <v>3.42</v>
      </c>
      <c r="G24" t="s">
        <v>33</v>
      </c>
      <c r="H24" t="s">
        <v>35</v>
      </c>
    </row>
    <row r="25" spans="1:8">
      <c r="A25" t="s">
        <v>48</v>
      </c>
      <c r="B25" t="s">
        <v>32</v>
      </c>
      <c r="C25" t="s">
        <v>11</v>
      </c>
      <c r="D25" t="s">
        <v>27</v>
      </c>
      <c r="E25" s="51">
        <v>11.56</v>
      </c>
      <c r="F25">
        <v>3.42</v>
      </c>
      <c r="G25" t="s">
        <v>33</v>
      </c>
      <c r="H25" t="s">
        <v>35</v>
      </c>
    </row>
    <row r="26" spans="1:8">
      <c r="A26" t="s">
        <v>48</v>
      </c>
      <c r="B26" t="s">
        <v>32</v>
      </c>
      <c r="C26" t="s">
        <v>16</v>
      </c>
      <c r="D26" t="s">
        <v>12</v>
      </c>
      <c r="E26" s="51">
        <v>7.78</v>
      </c>
      <c r="F26">
        <v>5.7</v>
      </c>
      <c r="G26" t="s">
        <v>33</v>
      </c>
      <c r="H26" t="s">
        <v>36</v>
      </c>
    </row>
    <row r="27" spans="1:8">
      <c r="A27" t="s">
        <v>48</v>
      </c>
      <c r="B27" t="s">
        <v>32</v>
      </c>
      <c r="C27" t="s">
        <v>16</v>
      </c>
      <c r="D27" t="s">
        <v>15</v>
      </c>
      <c r="E27" s="51">
        <v>7.78</v>
      </c>
      <c r="F27">
        <v>5.7</v>
      </c>
      <c r="G27" t="s">
        <v>33</v>
      </c>
      <c r="H27" t="s">
        <v>36</v>
      </c>
    </row>
    <row r="28" spans="1:8">
      <c r="A28" t="s">
        <v>48</v>
      </c>
      <c r="B28" t="s">
        <v>32</v>
      </c>
      <c r="C28" t="s">
        <v>16</v>
      </c>
      <c r="D28" t="s">
        <v>17</v>
      </c>
      <c r="E28" s="51">
        <v>11.12</v>
      </c>
      <c r="F28">
        <v>5.7</v>
      </c>
      <c r="G28" t="s">
        <v>33</v>
      </c>
      <c r="H28" t="s">
        <v>36</v>
      </c>
    </row>
    <row r="29" spans="1:8">
      <c r="A29" t="s">
        <v>48</v>
      </c>
      <c r="B29" t="s">
        <v>32</v>
      </c>
      <c r="C29" t="s">
        <v>16</v>
      </c>
      <c r="D29" t="s">
        <v>27</v>
      </c>
      <c r="E29" s="51">
        <v>13.07</v>
      </c>
      <c r="F29">
        <v>5.7</v>
      </c>
      <c r="G29" t="s">
        <v>33</v>
      </c>
      <c r="H29" t="s">
        <v>36</v>
      </c>
    </row>
    <row r="30" spans="1:8">
      <c r="A30" t="s">
        <v>48</v>
      </c>
      <c r="B30" t="s">
        <v>32</v>
      </c>
      <c r="C30" t="s">
        <v>30</v>
      </c>
      <c r="D30" t="s">
        <v>12</v>
      </c>
      <c r="E30" s="51">
        <v>8.9600000000000009</v>
      </c>
      <c r="F30">
        <v>11.4</v>
      </c>
      <c r="G30" t="s">
        <v>33</v>
      </c>
      <c r="H30" t="s">
        <v>37</v>
      </c>
    </row>
    <row r="31" spans="1:8">
      <c r="A31" t="s">
        <v>48</v>
      </c>
      <c r="B31" t="s">
        <v>32</v>
      </c>
      <c r="C31" t="s">
        <v>30</v>
      </c>
      <c r="D31" t="s">
        <v>15</v>
      </c>
      <c r="E31" s="51">
        <v>8.9600000000000009</v>
      </c>
      <c r="F31">
        <v>11.4</v>
      </c>
      <c r="G31" t="s">
        <v>33</v>
      </c>
      <c r="H31" t="s">
        <v>37</v>
      </c>
    </row>
    <row r="32" spans="1:8">
      <c r="A32" t="s">
        <v>48</v>
      </c>
      <c r="B32" t="s">
        <v>32</v>
      </c>
      <c r="C32" t="s">
        <v>30</v>
      </c>
      <c r="D32" t="s">
        <v>17</v>
      </c>
      <c r="E32" s="51">
        <v>12.64</v>
      </c>
      <c r="F32">
        <v>11.4</v>
      </c>
      <c r="G32" t="s">
        <v>33</v>
      </c>
      <c r="H32" t="s">
        <v>37</v>
      </c>
    </row>
    <row r="33" spans="1:8">
      <c r="A33" t="s">
        <v>48</v>
      </c>
      <c r="B33" t="s">
        <v>32</v>
      </c>
      <c r="C33" t="s">
        <v>30</v>
      </c>
      <c r="D33" t="s">
        <v>27</v>
      </c>
      <c r="E33" s="51">
        <v>14.58</v>
      </c>
      <c r="F33">
        <v>11.4</v>
      </c>
      <c r="G33" t="s">
        <v>33</v>
      </c>
      <c r="H33" t="s">
        <v>37</v>
      </c>
    </row>
    <row r="34" spans="1:8">
      <c r="A34" t="s">
        <v>69</v>
      </c>
      <c r="B34" t="s">
        <v>71</v>
      </c>
      <c r="C34" t="s">
        <v>71</v>
      </c>
      <c r="D34" t="s">
        <v>12</v>
      </c>
      <c r="E34" s="51">
        <v>5.51</v>
      </c>
      <c r="F34">
        <v>0.65</v>
      </c>
      <c r="G34" t="s">
        <v>38</v>
      </c>
      <c r="H34" t="s">
        <v>39</v>
      </c>
    </row>
    <row r="35" spans="1:8">
      <c r="A35" t="s">
        <v>69</v>
      </c>
      <c r="B35" t="s">
        <v>71</v>
      </c>
      <c r="C35" t="s">
        <v>71</v>
      </c>
      <c r="D35" t="s">
        <v>15</v>
      </c>
      <c r="E35" s="51">
        <v>5.51</v>
      </c>
      <c r="F35">
        <v>0.65</v>
      </c>
      <c r="G35" t="s">
        <v>38</v>
      </c>
      <c r="H35" t="s">
        <v>39</v>
      </c>
    </row>
    <row r="36" spans="1:8">
      <c r="A36" t="s">
        <v>69</v>
      </c>
      <c r="B36" t="s">
        <v>71</v>
      </c>
      <c r="C36" t="s">
        <v>71</v>
      </c>
      <c r="D36" t="s">
        <v>17</v>
      </c>
      <c r="E36" s="51">
        <v>8.1</v>
      </c>
      <c r="F36">
        <v>0.65</v>
      </c>
      <c r="G36" t="s">
        <v>38</v>
      </c>
      <c r="H36" t="s">
        <v>39</v>
      </c>
    </row>
    <row r="37" spans="1:8">
      <c r="A37" t="s">
        <v>69</v>
      </c>
      <c r="B37" t="s">
        <v>71</v>
      </c>
      <c r="C37" t="s">
        <v>71</v>
      </c>
      <c r="D37" t="s">
        <v>27</v>
      </c>
      <c r="E37" s="51">
        <v>10.039999999999999</v>
      </c>
      <c r="F37">
        <v>0.65</v>
      </c>
      <c r="G37" t="s">
        <v>38</v>
      </c>
      <c r="H37" t="s">
        <v>39</v>
      </c>
    </row>
    <row r="38" spans="1:8">
      <c r="A38" t="s">
        <v>49</v>
      </c>
      <c r="B38" t="s">
        <v>14</v>
      </c>
      <c r="C38" s="26" t="s">
        <v>70</v>
      </c>
      <c r="D38" t="s">
        <v>12</v>
      </c>
      <c r="E38" s="51">
        <v>5.51</v>
      </c>
      <c r="F38">
        <v>0.55000000000000004</v>
      </c>
      <c r="G38" t="s">
        <v>38</v>
      </c>
      <c r="H38" t="s">
        <v>40</v>
      </c>
    </row>
    <row r="39" spans="1:8">
      <c r="A39" t="s">
        <v>49</v>
      </c>
      <c r="B39" t="s">
        <v>14</v>
      </c>
      <c r="C39" s="26" t="s">
        <v>70</v>
      </c>
      <c r="D39" t="s">
        <v>15</v>
      </c>
      <c r="E39" s="51">
        <v>5.51</v>
      </c>
      <c r="F39">
        <v>0.55000000000000004</v>
      </c>
      <c r="G39" t="s">
        <v>38</v>
      </c>
      <c r="H39" t="s">
        <v>40</v>
      </c>
    </row>
    <row r="40" spans="1:8">
      <c r="A40" t="s">
        <v>49</v>
      </c>
      <c r="B40" t="s">
        <v>14</v>
      </c>
      <c r="C40" s="26" t="s">
        <v>70</v>
      </c>
      <c r="D40" t="s">
        <v>17</v>
      </c>
      <c r="E40" s="51">
        <v>8.1</v>
      </c>
      <c r="F40">
        <v>0.55000000000000004</v>
      </c>
      <c r="G40" t="s">
        <v>38</v>
      </c>
      <c r="H40" t="s">
        <v>40</v>
      </c>
    </row>
    <row r="41" spans="1:8">
      <c r="A41" t="s">
        <v>49</v>
      </c>
      <c r="B41" t="s">
        <v>14</v>
      </c>
      <c r="C41" s="26" t="s">
        <v>70</v>
      </c>
      <c r="D41" t="s">
        <v>27</v>
      </c>
      <c r="E41" s="51">
        <v>10.039999999999999</v>
      </c>
      <c r="F41">
        <v>0.55000000000000004</v>
      </c>
      <c r="G41" t="s">
        <v>38</v>
      </c>
      <c r="H41" t="s">
        <v>40</v>
      </c>
    </row>
    <row r="42" spans="1:8">
      <c r="A42" t="s">
        <v>47</v>
      </c>
      <c r="B42" t="s">
        <v>72</v>
      </c>
      <c r="C42" t="s">
        <v>72</v>
      </c>
      <c r="D42" t="s">
        <v>12</v>
      </c>
      <c r="E42" s="52">
        <v>10.468999999999999</v>
      </c>
      <c r="F42">
        <v>1.3</v>
      </c>
      <c r="G42" t="s">
        <v>41</v>
      </c>
      <c r="H42" t="s">
        <v>42</v>
      </c>
    </row>
    <row r="43" spans="1:8">
      <c r="A43" t="s">
        <v>47</v>
      </c>
      <c r="B43" t="s">
        <v>72</v>
      </c>
      <c r="C43" t="s">
        <v>72</v>
      </c>
      <c r="D43" t="s">
        <v>15</v>
      </c>
      <c r="E43" s="52">
        <v>10.468999999999999</v>
      </c>
      <c r="F43">
        <v>1.3</v>
      </c>
      <c r="G43" t="s">
        <v>41</v>
      </c>
      <c r="H43" t="s">
        <v>42</v>
      </c>
    </row>
    <row r="44" spans="1:8">
      <c r="A44" t="s">
        <v>47</v>
      </c>
      <c r="B44" t="s">
        <v>72</v>
      </c>
      <c r="C44" t="s">
        <v>72</v>
      </c>
      <c r="D44" t="s">
        <v>17</v>
      </c>
      <c r="E44" s="52">
        <v>15.389999999999999</v>
      </c>
      <c r="F44">
        <v>1.3</v>
      </c>
      <c r="G44" t="s">
        <v>41</v>
      </c>
      <c r="H44" t="s">
        <v>42</v>
      </c>
    </row>
    <row r="45" spans="1:8">
      <c r="A45" t="s">
        <v>47</v>
      </c>
      <c r="B45" t="s">
        <v>72</v>
      </c>
      <c r="C45" t="s">
        <v>72</v>
      </c>
      <c r="D45" t="s">
        <v>27</v>
      </c>
      <c r="E45" s="52">
        <v>19.075999999999997</v>
      </c>
      <c r="F45">
        <v>1.3</v>
      </c>
      <c r="G45" t="s">
        <v>41</v>
      </c>
      <c r="H45" t="s">
        <v>42</v>
      </c>
    </row>
    <row r="46" spans="1:8">
      <c r="A46" t="s">
        <v>47</v>
      </c>
      <c r="B46" t="s">
        <v>50</v>
      </c>
      <c r="C46" t="s">
        <v>11</v>
      </c>
      <c r="D46" t="s">
        <v>12</v>
      </c>
      <c r="E46" s="52">
        <f>E6*2</f>
        <v>13.4</v>
      </c>
      <c r="F46">
        <f>F6*2</f>
        <v>6.84</v>
      </c>
      <c r="G46" t="s">
        <v>41</v>
      </c>
      <c r="H46" t="s">
        <v>43</v>
      </c>
    </row>
    <row r="47" spans="1:8">
      <c r="A47" t="s">
        <v>47</v>
      </c>
      <c r="B47" t="s">
        <v>50</v>
      </c>
      <c r="C47" t="s">
        <v>11</v>
      </c>
      <c r="D47" t="s">
        <v>15</v>
      </c>
      <c r="E47" s="52">
        <f t="shared" ref="E47:F57" si="0">E7*2</f>
        <v>13.4</v>
      </c>
      <c r="F47">
        <f t="shared" si="0"/>
        <v>6.84</v>
      </c>
      <c r="G47" t="s">
        <v>41</v>
      </c>
      <c r="H47" t="s">
        <v>43</v>
      </c>
    </row>
    <row r="48" spans="1:8">
      <c r="A48" t="s">
        <v>47</v>
      </c>
      <c r="B48" t="s">
        <v>50</v>
      </c>
      <c r="C48" t="s">
        <v>11</v>
      </c>
      <c r="D48" t="s">
        <v>17</v>
      </c>
      <c r="E48" s="52">
        <f t="shared" si="0"/>
        <v>19.22</v>
      </c>
      <c r="F48">
        <f t="shared" si="0"/>
        <v>6.84</v>
      </c>
      <c r="G48" t="s">
        <v>41</v>
      </c>
      <c r="H48" t="s">
        <v>43</v>
      </c>
    </row>
    <row r="49" spans="1:8">
      <c r="A49" t="s">
        <v>47</v>
      </c>
      <c r="B49" t="s">
        <v>50</v>
      </c>
      <c r="C49" t="s">
        <v>11</v>
      </c>
      <c r="D49" t="s">
        <v>27</v>
      </c>
      <c r="E49" s="52">
        <f t="shared" si="0"/>
        <v>23.12</v>
      </c>
      <c r="F49">
        <f t="shared" si="0"/>
        <v>6.84</v>
      </c>
      <c r="G49" t="s">
        <v>41</v>
      </c>
      <c r="H49" t="s">
        <v>43</v>
      </c>
    </row>
    <row r="50" spans="1:8">
      <c r="A50" t="s">
        <v>47</v>
      </c>
      <c r="B50" t="s">
        <v>50</v>
      </c>
      <c r="C50" t="s">
        <v>16</v>
      </c>
      <c r="D50" t="s">
        <v>12</v>
      </c>
      <c r="E50" s="52">
        <f t="shared" si="0"/>
        <v>15.56</v>
      </c>
      <c r="F50">
        <f t="shared" si="0"/>
        <v>11.4</v>
      </c>
      <c r="G50" t="s">
        <v>41</v>
      </c>
      <c r="H50" t="s">
        <v>44</v>
      </c>
    </row>
    <row r="51" spans="1:8">
      <c r="A51" t="s">
        <v>47</v>
      </c>
      <c r="B51" t="s">
        <v>50</v>
      </c>
      <c r="C51" t="s">
        <v>16</v>
      </c>
      <c r="D51" t="s">
        <v>15</v>
      </c>
      <c r="E51" s="52">
        <f t="shared" si="0"/>
        <v>15.56</v>
      </c>
      <c r="F51">
        <f t="shared" si="0"/>
        <v>11.4</v>
      </c>
      <c r="G51" t="s">
        <v>41</v>
      </c>
      <c r="H51" t="s">
        <v>44</v>
      </c>
    </row>
    <row r="52" spans="1:8">
      <c r="A52" t="s">
        <v>47</v>
      </c>
      <c r="B52" t="s">
        <v>50</v>
      </c>
      <c r="C52" t="s">
        <v>16</v>
      </c>
      <c r="D52" t="s">
        <v>17</v>
      </c>
      <c r="E52" s="52">
        <f t="shared" si="0"/>
        <v>22.24</v>
      </c>
      <c r="F52">
        <f t="shared" si="0"/>
        <v>11.4</v>
      </c>
      <c r="G52" t="s">
        <v>41</v>
      </c>
      <c r="H52" t="s">
        <v>44</v>
      </c>
    </row>
    <row r="53" spans="1:8">
      <c r="A53" t="s">
        <v>47</v>
      </c>
      <c r="B53" t="s">
        <v>50</v>
      </c>
      <c r="C53" t="s">
        <v>16</v>
      </c>
      <c r="D53" t="s">
        <v>27</v>
      </c>
      <c r="E53" s="52">
        <f t="shared" si="0"/>
        <v>26.14</v>
      </c>
      <c r="F53">
        <f t="shared" si="0"/>
        <v>11.4</v>
      </c>
      <c r="G53" t="s">
        <v>41</v>
      </c>
      <c r="H53" t="s">
        <v>44</v>
      </c>
    </row>
    <row r="54" spans="1:8">
      <c r="A54" t="s">
        <v>47</v>
      </c>
      <c r="B54" t="s">
        <v>50</v>
      </c>
      <c r="C54" t="s">
        <v>30</v>
      </c>
      <c r="D54" t="s">
        <v>12</v>
      </c>
      <c r="E54" s="52">
        <f>E14*2</f>
        <v>17.920000000000002</v>
      </c>
      <c r="F54">
        <f t="shared" ref="F54:F56" si="1">F14*2</f>
        <v>22.8</v>
      </c>
      <c r="G54" t="s">
        <v>41</v>
      </c>
      <c r="H54" t="s">
        <v>45</v>
      </c>
    </row>
    <row r="55" spans="1:8">
      <c r="A55" t="s">
        <v>47</v>
      </c>
      <c r="B55" t="s">
        <v>50</v>
      </c>
      <c r="C55" t="s">
        <v>30</v>
      </c>
      <c r="D55" t="s">
        <v>15</v>
      </c>
      <c r="E55" s="52">
        <f t="shared" si="0"/>
        <v>17.920000000000002</v>
      </c>
      <c r="F55">
        <f t="shared" si="1"/>
        <v>22.8</v>
      </c>
      <c r="G55" t="s">
        <v>41</v>
      </c>
      <c r="H55" t="s">
        <v>45</v>
      </c>
    </row>
    <row r="56" spans="1:8">
      <c r="A56" t="s">
        <v>47</v>
      </c>
      <c r="B56" t="s">
        <v>50</v>
      </c>
      <c r="C56" t="s">
        <v>30</v>
      </c>
      <c r="D56" t="s">
        <v>17</v>
      </c>
      <c r="E56" s="52">
        <f t="shared" si="0"/>
        <v>25.28</v>
      </c>
      <c r="F56">
        <f t="shared" si="1"/>
        <v>22.8</v>
      </c>
      <c r="G56" t="s">
        <v>41</v>
      </c>
      <c r="H56" t="s">
        <v>45</v>
      </c>
    </row>
    <row r="57" spans="1:8">
      <c r="A57" t="s">
        <v>47</v>
      </c>
      <c r="B57" t="s">
        <v>50</v>
      </c>
      <c r="C57" t="s">
        <v>30</v>
      </c>
      <c r="D57" t="s">
        <v>27</v>
      </c>
      <c r="E57" s="52">
        <f t="shared" si="0"/>
        <v>29.16</v>
      </c>
      <c r="F57">
        <f>F17*2</f>
        <v>22.8</v>
      </c>
      <c r="G57" t="s">
        <v>41</v>
      </c>
      <c r="H57" t="s">
        <v>45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zoomScale="205" zoomScaleNormal="205" workbookViewId="0">
      <selection activeCell="E16" sqref="E16"/>
    </sheetView>
  </sheetViews>
  <sheetFormatPr defaultColWidth="21.69921875" defaultRowHeight="11.4"/>
  <cols>
    <col min="1" max="2" width="23.19921875" style="26" bestFit="1" customWidth="1"/>
    <col min="3" max="3" width="18.5" style="26" customWidth="1"/>
    <col min="4" max="4" width="15.5" style="26" bestFit="1" customWidth="1"/>
    <col min="5" max="16384" width="21.69921875" style="26"/>
  </cols>
  <sheetData>
    <row r="1" spans="1:5" ht="12">
      <c r="A1" s="25" t="s">
        <v>0</v>
      </c>
      <c r="B1" s="25" t="s">
        <v>1</v>
      </c>
      <c r="C1" s="25" t="s">
        <v>2</v>
      </c>
      <c r="D1" s="25" t="s">
        <v>3</v>
      </c>
    </row>
    <row r="2" spans="1:5">
      <c r="A2" s="42" t="s">
        <v>48</v>
      </c>
      <c r="B2" s="42" t="s">
        <v>10</v>
      </c>
      <c r="C2" s="42" t="s">
        <v>24</v>
      </c>
      <c r="D2" s="42" t="s">
        <v>12</v>
      </c>
      <c r="E2" s="35"/>
    </row>
    <row r="3" spans="1:5">
      <c r="A3" s="42" t="s">
        <v>49</v>
      </c>
      <c r="B3" s="42" t="s">
        <v>32</v>
      </c>
      <c r="C3" s="42" t="s">
        <v>11</v>
      </c>
      <c r="D3" s="42" t="s">
        <v>15</v>
      </c>
      <c r="E3" s="38"/>
    </row>
    <row r="4" spans="1:5">
      <c r="A4" s="43" t="s">
        <v>69</v>
      </c>
      <c r="B4" s="42" t="s">
        <v>14</v>
      </c>
      <c r="C4" s="42" t="s">
        <v>16</v>
      </c>
      <c r="D4" s="42" t="s">
        <v>17</v>
      </c>
      <c r="E4" s="38"/>
    </row>
    <row r="5" spans="1:5">
      <c r="A5" s="42" t="s">
        <v>47</v>
      </c>
      <c r="B5" s="43" t="s">
        <v>71</v>
      </c>
      <c r="C5" s="42" t="s">
        <v>30</v>
      </c>
      <c r="D5" s="42" t="s">
        <v>27</v>
      </c>
      <c r="E5" s="38"/>
    </row>
    <row r="6" spans="1:5">
      <c r="A6" s="42"/>
      <c r="B6" s="42" t="s">
        <v>50</v>
      </c>
      <c r="C6" s="42" t="s">
        <v>70</v>
      </c>
      <c r="D6" s="42"/>
      <c r="E6" s="38"/>
    </row>
    <row r="7" spans="1:5">
      <c r="A7" s="42"/>
      <c r="B7" s="43" t="s">
        <v>72</v>
      </c>
      <c r="C7" s="43" t="s">
        <v>71</v>
      </c>
      <c r="D7" s="42"/>
      <c r="E7" s="38"/>
    </row>
    <row r="8" spans="1:5">
      <c r="A8" s="42"/>
      <c r="B8" s="42"/>
      <c r="C8" s="43" t="s">
        <v>72</v>
      </c>
      <c r="D8" s="42"/>
      <c r="E8" s="38"/>
    </row>
    <row r="9" spans="1:5">
      <c r="A9" s="36"/>
      <c r="B9" s="37"/>
      <c r="C9" s="37"/>
      <c r="D9" s="37"/>
      <c r="E9" s="38"/>
    </row>
    <row r="10" spans="1:5">
      <c r="A10" s="36"/>
      <c r="B10" s="37"/>
      <c r="C10" s="37"/>
      <c r="D10" s="37"/>
      <c r="E10" s="38"/>
    </row>
    <row r="11" spans="1:5">
      <c r="A11" s="39"/>
      <c r="B11" s="40"/>
      <c r="C11" s="40"/>
      <c r="D11" s="40"/>
      <c r="E11" s="4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SIMULATOR GALVANO</vt:lpstr>
      <vt:lpstr>Kortingen</vt:lpstr>
      <vt:lpstr>Prijslijst</vt:lpstr>
      <vt:lpstr>Lijsten</vt:lpstr>
      <vt:lpstr>'SIMULATOR GALVANO'!Afdrukbereik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Eigenaar</dc:creator>
  <cp:lastModifiedBy>Info | Van Ranst</cp:lastModifiedBy>
  <cp:lastPrinted>2026-07-02T08:10:55Z</cp:lastPrinted>
  <dcterms:created xsi:type="dcterms:W3CDTF">2026-07-02T06:24:53Z</dcterms:created>
  <dcterms:modified xsi:type="dcterms:W3CDTF">2026-07-02T12:41:35Z</dcterms:modified>
</cp:coreProperties>
</file>