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alvano\"/>
    </mc:Choice>
  </mc:AlternateContent>
  <xr:revisionPtr revIDLastSave="0" documentId="13_ncr:1_{53B5A1B7-0825-45FF-8202-5771A4884E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orure jaune" sheetId="1" r:id="rId1"/>
    <sheet name="dorure rosé" sheetId="10" r:id="rId2"/>
    <sheet name="rhodiage et argenture" sheetId="7" r:id="rId3"/>
  </sheets>
  <definedNames>
    <definedName name="_xlnm.Print_Area" localSheetId="0">'dorure jaune'!$A$1:$N$58</definedName>
    <definedName name="_xlnm.Print_Area" localSheetId="1">'dorure rosé'!$A$1:$N$58</definedName>
    <definedName name="_xlnm.Print_Area" localSheetId="2">'rhodiage et argenture'!$A$1:$N$51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7" l="1"/>
  <c r="H46" i="7"/>
  <c r="H54" i="10"/>
  <c r="H55" i="10"/>
  <c r="H53" i="10"/>
  <c r="F48" i="10"/>
  <c r="F39" i="10"/>
  <c r="F30" i="10"/>
  <c r="F21" i="10"/>
  <c r="J38" i="7"/>
  <c r="J37" i="7"/>
  <c r="J36" i="7"/>
  <c r="J35" i="7"/>
  <c r="J29" i="7"/>
  <c r="J28" i="7"/>
  <c r="J27" i="7"/>
  <c r="J26" i="7"/>
  <c r="J20" i="7"/>
  <c r="J19" i="7"/>
  <c r="J18" i="7"/>
  <c r="J17" i="7"/>
  <c r="F30" i="7"/>
  <c r="J17" i="10"/>
  <c r="J47" i="10"/>
  <c r="J46" i="10"/>
  <c r="J45" i="10"/>
  <c r="J44" i="10"/>
  <c r="J38" i="10"/>
  <c r="J37" i="10"/>
  <c r="J36" i="10"/>
  <c r="J35" i="10"/>
  <c r="J29" i="10"/>
  <c r="J28" i="10"/>
  <c r="J27" i="10"/>
  <c r="J26" i="10"/>
  <c r="J20" i="10"/>
  <c r="J19" i="10"/>
  <c r="J18" i="10"/>
  <c r="J47" i="1"/>
  <c r="J46" i="1"/>
  <c r="J45" i="1"/>
  <c r="J44" i="1"/>
  <c r="J38" i="1"/>
  <c r="J37" i="1"/>
  <c r="J36" i="1"/>
  <c r="J35" i="1"/>
  <c r="J29" i="1"/>
  <c r="J28" i="1"/>
  <c r="J27" i="1"/>
  <c r="J26" i="1"/>
  <c r="J20" i="1"/>
  <c r="J19" i="1"/>
  <c r="J18" i="1"/>
  <c r="J17" i="1"/>
  <c r="L27" i="10" l="1"/>
  <c r="L55" i="10"/>
  <c r="L54" i="10"/>
  <c r="L53" i="10"/>
  <c r="L48" i="10"/>
  <c r="A48" i="10"/>
  <c r="L45" i="10" s="1"/>
  <c r="H47" i="10"/>
  <c r="H46" i="10"/>
  <c r="H45" i="10"/>
  <c r="H44" i="10"/>
  <c r="L39" i="10"/>
  <c r="A39" i="10"/>
  <c r="H38" i="10"/>
  <c r="H37" i="10"/>
  <c r="H36" i="10"/>
  <c r="H35" i="10"/>
  <c r="L30" i="10"/>
  <c r="A30" i="10"/>
  <c r="L29" i="10" s="1"/>
  <c r="H29" i="10"/>
  <c r="H28" i="10"/>
  <c r="H27" i="10"/>
  <c r="H26" i="10"/>
  <c r="L21" i="10"/>
  <c r="A21" i="10"/>
  <c r="H20" i="10"/>
  <c r="H19" i="10"/>
  <c r="H18" i="10"/>
  <c r="H17" i="10"/>
  <c r="L44" i="10" l="1"/>
  <c r="L46" i="10"/>
  <c r="L47" i="10"/>
  <c r="L36" i="10"/>
  <c r="L38" i="10"/>
  <c r="L37" i="10"/>
  <c r="L28" i="10"/>
  <c r="L17" i="10"/>
  <c r="L18" i="10"/>
  <c r="L19" i="10"/>
  <c r="L20" i="10"/>
  <c r="L26" i="10"/>
  <c r="L35" i="10"/>
  <c r="L30" i="7"/>
  <c r="A30" i="7"/>
  <c r="H29" i="7"/>
  <c r="H28" i="7"/>
  <c r="H27" i="7"/>
  <c r="H26" i="7"/>
  <c r="L28" i="7" l="1"/>
  <c r="L49" i="10"/>
  <c r="L31" i="10"/>
  <c r="L22" i="10"/>
  <c r="L40" i="10"/>
  <c r="L26" i="7"/>
  <c r="L27" i="7"/>
  <c r="L29" i="7"/>
  <c r="L47" i="7"/>
  <c r="L46" i="7"/>
  <c r="L54" i="1"/>
  <c r="L55" i="1"/>
  <c r="L53" i="1"/>
  <c r="M57" i="10" l="1"/>
  <c r="L31" i="7"/>
  <c r="L45" i="7"/>
  <c r="L44" i="7"/>
  <c r="L39" i="7" l="1"/>
  <c r="A39" i="7"/>
  <c r="H38" i="7"/>
  <c r="H37" i="7"/>
  <c r="H36" i="7"/>
  <c r="H35" i="7"/>
  <c r="L21" i="7"/>
  <c r="A21" i="7"/>
  <c r="H20" i="7"/>
  <c r="H19" i="7"/>
  <c r="H18" i="7"/>
  <c r="H17" i="7"/>
  <c r="L38" i="7" l="1"/>
  <c r="L37" i="7"/>
  <c r="L36" i="7"/>
  <c r="L35" i="7"/>
  <c r="L19" i="7"/>
  <c r="L17" i="7"/>
  <c r="L18" i="7"/>
  <c r="L20" i="7"/>
  <c r="L21" i="1"/>
  <c r="L22" i="7" l="1"/>
  <c r="L40" i="7"/>
  <c r="L48" i="1"/>
  <c r="A48" i="1"/>
  <c r="H47" i="1"/>
  <c r="H46" i="1"/>
  <c r="H45" i="1"/>
  <c r="H44" i="1"/>
  <c r="L39" i="1"/>
  <c r="A39" i="1"/>
  <c r="H38" i="1"/>
  <c r="H37" i="1"/>
  <c r="H36" i="1"/>
  <c r="H35" i="1"/>
  <c r="L30" i="1"/>
  <c r="A30" i="1"/>
  <c r="H29" i="1"/>
  <c r="H28" i="1"/>
  <c r="H27" i="1"/>
  <c r="H26" i="1"/>
  <c r="H18" i="1"/>
  <c r="H19" i="1"/>
  <c r="H20" i="1"/>
  <c r="H17" i="1"/>
  <c r="L45" i="1" l="1"/>
  <c r="L44" i="1"/>
  <c r="L37" i="1"/>
  <c r="L38" i="1"/>
  <c r="L36" i="1"/>
  <c r="L35" i="1"/>
  <c r="L29" i="1"/>
  <c r="L28" i="1"/>
  <c r="L27" i="1"/>
  <c r="L46" i="1"/>
  <c r="M49" i="7"/>
  <c r="L47" i="1"/>
  <c r="A21" i="1"/>
  <c r="L20" i="1" l="1"/>
  <c r="L19" i="1"/>
  <c r="L18" i="1"/>
  <c r="L17" i="1"/>
  <c r="L49" i="1"/>
  <c r="L40" i="1"/>
  <c r="L26" i="1"/>
  <c r="L31" i="1" s="1"/>
  <c r="L22" i="1" l="1"/>
  <c r="M57" i="1" s="1"/>
</calcChain>
</file>

<file path=xl/sharedStrings.xml><?xml version="1.0" encoding="utf-8"?>
<sst xmlns="http://schemas.openxmlformats.org/spreadsheetml/2006/main" count="257" uniqueCount="48">
  <si>
    <t>g</t>
  </si>
  <si>
    <t>€/g</t>
  </si>
  <si>
    <t>%</t>
  </si>
  <si>
    <t>€</t>
  </si>
  <si>
    <t>€/min</t>
  </si>
  <si>
    <t>nom :</t>
  </si>
  <si>
    <t>PRIX COMPLET = FACON + POIDS x PRIX PAR GRAMME</t>
  </si>
  <si>
    <t xml:space="preserve">réductions sur le façon : </t>
  </si>
  <si>
    <t>DORURE 1 MICRON   -   JAUNE</t>
  </si>
  <si>
    <t>quantité</t>
  </si>
  <si>
    <t>poids</t>
  </si>
  <si>
    <t>façon</t>
  </si>
  <si>
    <t>prix/g</t>
  </si>
  <si>
    <t>réduction</t>
  </si>
  <si>
    <t>TOTAL</t>
  </si>
  <si>
    <t>bagues, pendentifs, …</t>
  </si>
  <si>
    <t>boucles d'or. par pièce</t>
  </si>
  <si>
    <t>bracelets</t>
  </si>
  <si>
    <t>chaînes</t>
  </si>
  <si>
    <t>poids total :</t>
  </si>
  <si>
    <t>DORURE 3 MICRONS   -   JAUNE</t>
  </si>
  <si>
    <t>DORURE 5 MICRONS   -   JAUNE</t>
  </si>
  <si>
    <t>DORURE 10 MICRONS   -   JAUNE</t>
  </si>
  <si>
    <t>grammes fournitures doré 1 micron</t>
  </si>
  <si>
    <t>parties de 100g sablé ou poli au tambour</t>
  </si>
  <si>
    <t>minutes de polissage à la main</t>
  </si>
  <si>
    <t>TOTAL =</t>
  </si>
  <si>
    <t>DORURE 1 MICRON   -   ROSE</t>
  </si>
  <si>
    <t>DORURE 3 MICRONS   -   ROSE</t>
  </si>
  <si>
    <t>DORURE 5 MICRONS   -   ROSE</t>
  </si>
  <si>
    <t>DORURE 10 MICRONS   -   ROSE</t>
  </si>
  <si>
    <t>RHODIAGE DE BIJOUX EN ARGENT</t>
  </si>
  <si>
    <t>RHODIAGE DE BIJOUX EN OR</t>
  </si>
  <si>
    <t>ARGENTURE 10 MICRONS</t>
  </si>
  <si>
    <t>grammes fournitures rhodiés</t>
  </si>
  <si>
    <t>grammes fournitures argentés</t>
  </si>
  <si>
    <t>REMARQUES :</t>
  </si>
  <si>
    <t>pour bijoux nouveaux, aucun polissage ou autre traitement inclus, prix hors 21% tva</t>
  </si>
  <si>
    <t>A condition que dorure en panier soit possible et en quantité suffisante, les fournitures (anneux, fermoirs, poussettes) seront calculé au</t>
  </si>
  <si>
    <t xml:space="preserve">prix du gramme ci-dessous. Aucune réduction s'applique à ce tarif. </t>
  </si>
  <si>
    <t>A condition que rhodiage/argenture en panier soit possible et en quantité suffisante, les fournitures (anneux, fermoirs, poussettes) seront calculé au</t>
  </si>
  <si>
    <t>à.p.d. 10 pièces : -40%</t>
  </si>
  <si>
    <t>à.p.d. 25 pièces : -55%</t>
  </si>
  <si>
    <t>à.p.d. 50 pièces : -65%</t>
  </si>
  <si>
    <t>à.p.d. 100 pièces : -70%</t>
  </si>
  <si>
    <t>TARIF DORURE JAUNE DE BIJOUX 2026v4</t>
  </si>
  <si>
    <t>TARIF DORURE ROSE DE BIJOUX 2026v4</t>
  </si>
  <si>
    <t>TARIF RHODIAGE ET ARGENTURE DE BIJOUX 2026v4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</si>
</sst>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164" formatCode="#,##0.00\ &quot;€&quot;;[Red]\-#,##0.00\ &quot;€&quot;"/>
    <numFmt numFmtId="165" formatCode="#,##0.00_ ;[Red]\-#,##0.00\ "/>
    <numFmt numFmtId="166" formatCode="0.000"/>
    <numFmt numFmtId="167" formatCode="d/mm/yyyy;@"/>
    <numFmt numFmtId="168" formatCode="&quot;€&quot;\ #,##0.00"/>
  </numFmts>
  <fonts count="17" x14ac:knownFonts="1">
    <font>
      <sz val="10"/>
      <name val="MS Sans Serif"/>
    </font>
    <font>
      <sz val="8"/>
      <name val="MS Sans Serif"/>
      <family val="2"/>
    </font>
    <font>
      <sz val="12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b/>
      <sz val="8"/>
      <name val="Trebuchet MS"/>
      <family val="2"/>
    </font>
    <font>
      <b/>
      <sz val="10"/>
      <name val="Trebuchet MS"/>
      <family val="2"/>
    </font>
    <font>
      <sz val="1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166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67" fontId="9" fillId="0" borderId="0" xfId="0" applyNumberFormat="1" applyFont="1" applyAlignment="1" applyProtection="1">
      <alignment vertical="center"/>
      <protection locked="0"/>
    </xf>
    <xf numFmtId="14" fontId="9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 applyProtection="1">
      <alignment vertical="center"/>
      <protection locked="0"/>
    </xf>
    <xf numFmtId="166" fontId="9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166" fontId="11" fillId="0" borderId="0" xfId="0" applyNumberFormat="1" applyFont="1" applyAlignment="1" applyProtection="1">
      <alignment vertical="center"/>
      <protection locked="0"/>
    </xf>
    <xf numFmtId="14" fontId="11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165" fontId="11" fillId="2" borderId="0" xfId="0" applyNumberFormat="1" applyFont="1" applyFill="1" applyAlignment="1" applyProtection="1">
      <alignment vertical="center"/>
      <protection locked="0"/>
    </xf>
    <xf numFmtId="166" fontId="11" fillId="2" borderId="0" xfId="0" applyNumberFormat="1" applyFont="1" applyFill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right" vertical="center"/>
      <protection locked="0"/>
    </xf>
    <xf numFmtId="165" fontId="13" fillId="0" borderId="1" xfId="0" applyNumberFormat="1" applyFont="1" applyBorder="1" applyAlignment="1" applyProtection="1">
      <alignment vertical="center"/>
      <protection locked="0"/>
    </xf>
    <xf numFmtId="165" fontId="13" fillId="0" borderId="1" xfId="0" applyNumberFormat="1" applyFont="1" applyBorder="1" applyAlignment="1" applyProtection="1">
      <alignment horizontal="right" vertical="center"/>
      <protection locked="0"/>
    </xf>
    <xf numFmtId="166" fontId="13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164" fontId="9" fillId="0" borderId="0" xfId="0" applyNumberFormat="1" applyFont="1" applyAlignment="1" applyProtection="1">
      <alignment vertical="center"/>
      <protection locked="0"/>
    </xf>
    <xf numFmtId="0" fontId="9" fillId="0" borderId="0" xfId="0" quotePrefix="1" applyFont="1" applyAlignment="1" applyProtection="1">
      <alignment vertical="center"/>
      <protection locked="0"/>
    </xf>
    <xf numFmtId="168" fontId="9" fillId="0" borderId="0" xfId="0" applyNumberFormat="1" applyFont="1" applyAlignment="1" applyProtection="1">
      <alignment vertical="center"/>
      <protection locked="0"/>
    </xf>
    <xf numFmtId="165" fontId="9" fillId="3" borderId="0" xfId="0" applyNumberFormat="1" applyFont="1" applyFill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8" fontId="9" fillId="0" borderId="0" xfId="0" applyNumberFormat="1" applyFont="1" applyAlignment="1" applyProtection="1">
      <alignment vertical="center"/>
      <protection locked="0"/>
    </xf>
    <xf numFmtId="0" fontId="9" fillId="6" borderId="0" xfId="0" applyFont="1" applyFill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165" fontId="14" fillId="0" borderId="0" xfId="0" applyNumberFormat="1" applyFont="1" applyProtection="1">
      <protection locked="0"/>
    </xf>
    <xf numFmtId="166" fontId="14" fillId="0" borderId="0" xfId="0" applyNumberFormat="1" applyFont="1" applyProtection="1">
      <protection locked="0"/>
    </xf>
    <xf numFmtId="0" fontId="14" fillId="5" borderId="3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11" fillId="0" borderId="0" xfId="0" applyNumberFormat="1" applyFont="1" applyProtection="1">
      <protection locked="0"/>
    </xf>
    <xf numFmtId="166" fontId="11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2" xfId="0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164" fontId="9" fillId="0" borderId="2" xfId="0" applyNumberFormat="1" applyFont="1" applyBorder="1" applyAlignment="1">
      <alignment vertical="center"/>
    </xf>
    <xf numFmtId="8" fontId="9" fillId="0" borderId="0" xfId="0" applyNumberFormat="1" applyFont="1" applyAlignment="1">
      <alignment vertical="center"/>
    </xf>
    <xf numFmtId="168" fontId="14" fillId="5" borderId="4" xfId="0" applyNumberFormat="1" applyFont="1" applyFill="1" applyBorder="1" applyAlignment="1">
      <alignment horizontal="right" vertical="center"/>
    </xf>
    <xf numFmtId="2" fontId="9" fillId="4" borderId="0" xfId="0" applyNumberFormat="1" applyFont="1" applyFill="1" applyAlignment="1" applyProtection="1">
      <alignment vertical="center"/>
      <protection locked="0"/>
    </xf>
    <xf numFmtId="165" fontId="9" fillId="6" borderId="0" xfId="0" applyNumberFormat="1" applyFont="1" applyFill="1" applyAlignment="1" applyProtection="1">
      <alignment vertical="center"/>
      <protection locked="0"/>
    </xf>
    <xf numFmtId="0" fontId="3" fillId="7" borderId="0" xfId="0" applyFont="1" applyFill="1" applyAlignment="1" applyProtection="1">
      <alignment vertical="center"/>
      <protection locked="0"/>
    </xf>
    <xf numFmtId="165" fontId="9" fillId="7" borderId="0" xfId="0" applyNumberFormat="1" applyFont="1" applyFill="1" applyAlignment="1" applyProtection="1">
      <alignment vertical="center"/>
      <protection locked="0"/>
    </xf>
    <xf numFmtId="0" fontId="9" fillId="7" borderId="0" xfId="0" applyFont="1" applyFill="1" applyAlignment="1" applyProtection="1">
      <alignment vertical="center"/>
      <protection locked="0"/>
    </xf>
    <xf numFmtId="0" fontId="12" fillId="7" borderId="0" xfId="0" applyFont="1" applyFill="1" applyAlignment="1" applyProtection="1">
      <alignment vertical="center"/>
      <protection locked="0"/>
    </xf>
    <xf numFmtId="0" fontId="9" fillId="7" borderId="1" xfId="0" applyFont="1" applyFill="1" applyBorder="1" applyAlignment="1" applyProtection="1">
      <alignment vertical="center"/>
      <protection locked="0"/>
    </xf>
    <xf numFmtId="165" fontId="9" fillId="7" borderId="1" xfId="0" applyNumberFormat="1" applyFont="1" applyFill="1" applyBorder="1" applyAlignment="1" applyProtection="1">
      <alignment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12" fillId="7" borderId="1" xfId="0" applyFont="1" applyFill="1" applyBorder="1" applyAlignment="1" applyProtection="1">
      <alignment vertical="center"/>
      <protection locked="0"/>
    </xf>
    <xf numFmtId="0" fontId="11" fillId="7" borderId="5" xfId="0" applyFont="1" applyFill="1" applyBorder="1" applyAlignment="1" applyProtection="1">
      <alignment vertical="center"/>
      <protection locked="0"/>
    </xf>
    <xf numFmtId="0" fontId="3" fillId="7" borderId="6" xfId="0" applyFont="1" applyFill="1" applyBorder="1" applyAlignment="1" applyProtection="1">
      <alignment vertical="center"/>
      <protection locked="0"/>
    </xf>
    <xf numFmtId="165" fontId="9" fillId="7" borderId="6" xfId="0" applyNumberFormat="1" applyFont="1" applyFill="1" applyBorder="1" applyAlignment="1" applyProtection="1">
      <alignment vertical="center"/>
      <protection locked="0"/>
    </xf>
    <xf numFmtId="0" fontId="9" fillId="7" borderId="6" xfId="0" applyFont="1" applyFill="1" applyBorder="1" applyAlignment="1" applyProtection="1">
      <alignment vertical="center"/>
      <protection locked="0"/>
    </xf>
    <xf numFmtId="0" fontId="12" fillId="7" borderId="6" xfId="0" applyFont="1" applyFill="1" applyBorder="1" applyAlignment="1" applyProtection="1">
      <alignment vertical="center"/>
      <protection locked="0"/>
    </xf>
    <xf numFmtId="0" fontId="9" fillId="7" borderId="7" xfId="0" applyFont="1" applyFill="1" applyBorder="1" applyAlignment="1" applyProtection="1">
      <alignment vertical="center"/>
      <protection locked="0"/>
    </xf>
    <xf numFmtId="0" fontId="11" fillId="7" borderId="8" xfId="0" applyFont="1" applyFill="1" applyBorder="1" applyAlignment="1" applyProtection="1">
      <alignment vertical="center"/>
      <protection locked="0"/>
    </xf>
    <xf numFmtId="0" fontId="9" fillId="7" borderId="9" xfId="0" applyFont="1" applyFill="1" applyBorder="1" applyAlignment="1" applyProtection="1">
      <alignment vertical="center"/>
      <protection locked="0"/>
    </xf>
    <xf numFmtId="0" fontId="11" fillId="7" borderId="10" xfId="0" applyFont="1" applyFill="1" applyBorder="1" applyAlignment="1" applyProtection="1">
      <alignment vertical="center"/>
      <protection locked="0"/>
    </xf>
    <xf numFmtId="0" fontId="9" fillId="7" borderId="11" xfId="0" applyFont="1" applyFill="1" applyBorder="1" applyAlignment="1" applyProtection="1">
      <alignment vertical="center"/>
      <protection locked="0"/>
    </xf>
    <xf numFmtId="0" fontId="3" fillId="7" borderId="7" xfId="0" applyFont="1" applyFill="1" applyBorder="1" applyAlignment="1" applyProtection="1">
      <alignment vertical="center"/>
      <protection locked="0"/>
    </xf>
    <xf numFmtId="0" fontId="3" fillId="7" borderId="9" xfId="0" applyFont="1" applyFill="1" applyBorder="1" applyAlignment="1" applyProtection="1">
      <alignment vertical="center"/>
      <protection locked="0"/>
    </xf>
    <xf numFmtId="0" fontId="3" fillId="7" borderId="11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2" fontId="9" fillId="4" borderId="0" xfId="0" applyNumberFormat="1" applyFont="1" applyFill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view="pageBreakPreview" zoomScale="145" zoomScaleNormal="100" zoomScaleSheetLayoutView="145" zoomScalePageLayoutView="115" workbookViewId="0">
      <selection activeCell="B4" sqref="B4"/>
    </sheetView>
  </sheetViews>
  <sheetFormatPr defaultColWidth="10" defaultRowHeight="12.95" customHeight="1" x14ac:dyDescent="0.2"/>
  <cols>
    <col min="1" max="1" width="5.7109375" style="42" customWidth="1"/>
    <col min="2" max="2" width="13.42578125" style="42" customWidth="1"/>
    <col min="3" max="3" width="7.7109375" style="43" customWidth="1"/>
    <col min="4" max="4" width="2.140625" style="43" customWidth="1"/>
    <col min="5" max="5" width="7.140625" style="43" customWidth="1"/>
    <col min="6" max="6" width="5.7109375" style="44" customWidth="1"/>
    <col min="7" max="7" width="2.85546875" style="42" customWidth="1"/>
    <col min="8" max="8" width="8.5703125" style="43" customWidth="1"/>
    <col min="9" max="9" width="2.5703125" style="45" customWidth="1"/>
    <col min="10" max="10" width="6.28515625" style="45" customWidth="1"/>
    <col min="11" max="11" width="1.7109375" style="45" customWidth="1"/>
    <col min="12" max="12" width="11.140625" style="46" customWidth="1"/>
    <col min="13" max="13" width="11.5703125" style="42" customWidth="1"/>
    <col min="14" max="14" width="6.42578125" style="49" customWidth="1"/>
    <col min="15" max="16384" width="10" style="49"/>
  </cols>
  <sheetData>
    <row r="1" spans="1:13" s="7" customFormat="1" ht="16.5" customHeight="1" x14ac:dyDescent="0.2">
      <c r="A1" s="1" t="s">
        <v>45</v>
      </c>
      <c r="B1" s="1"/>
      <c r="C1" s="2"/>
      <c r="D1" s="2"/>
      <c r="E1" s="2"/>
      <c r="F1" s="3"/>
      <c r="G1" s="1"/>
      <c r="H1" s="1"/>
      <c r="I1" s="4"/>
      <c r="J1" s="5"/>
      <c r="K1" s="5"/>
      <c r="L1" s="1"/>
      <c r="M1" s="6"/>
    </row>
    <row r="2" spans="1:13" s="7" customFormat="1" ht="12" customHeight="1" x14ac:dyDescent="0.2">
      <c r="A2" s="8" t="s">
        <v>37</v>
      </c>
      <c r="B2" s="1"/>
      <c r="C2" s="2"/>
      <c r="D2" s="2"/>
      <c r="E2" s="2"/>
      <c r="F2" s="3"/>
      <c r="G2" s="1"/>
      <c r="H2" s="1"/>
      <c r="I2" s="4"/>
      <c r="J2" s="5"/>
      <c r="K2" s="5"/>
      <c r="L2" s="1"/>
      <c r="M2" s="6"/>
    </row>
    <row r="3" spans="1:13" s="11" customFormat="1" ht="12" customHeight="1" x14ac:dyDescent="0.2">
      <c r="A3" s="8"/>
      <c r="B3" s="4"/>
      <c r="C3" s="9"/>
      <c r="D3" s="9"/>
      <c r="E3" s="9"/>
      <c r="F3" s="10"/>
      <c r="G3" s="4"/>
      <c r="H3" s="4"/>
      <c r="I3" s="4"/>
      <c r="J3" s="5"/>
      <c r="K3" s="5"/>
      <c r="L3" s="4"/>
      <c r="M3" s="4"/>
    </row>
    <row r="4" spans="1:13" s="15" customFormat="1" ht="12" customHeight="1" x14ac:dyDescent="0.2">
      <c r="A4" s="8" t="s">
        <v>5</v>
      </c>
      <c r="B4" s="8"/>
      <c r="C4" s="12"/>
      <c r="D4" s="12"/>
      <c r="E4" s="12"/>
      <c r="F4" s="13"/>
      <c r="G4" s="8"/>
      <c r="H4" s="12"/>
      <c r="I4" s="8"/>
      <c r="J4" s="8"/>
      <c r="K4" s="8"/>
      <c r="L4" s="14"/>
      <c r="M4" s="8"/>
    </row>
    <row r="5" spans="1:13" s="11" customFormat="1" ht="12" customHeight="1" x14ac:dyDescent="0.2">
      <c r="A5" s="4"/>
      <c r="B5" s="4"/>
      <c r="C5" s="9"/>
      <c r="D5" s="9"/>
      <c r="E5" s="9"/>
      <c r="F5" s="10"/>
      <c r="G5" s="4"/>
      <c r="H5" s="9"/>
      <c r="I5" s="4"/>
      <c r="J5" s="4"/>
      <c r="K5" s="4"/>
      <c r="L5" s="4"/>
      <c r="M5" s="4"/>
    </row>
    <row r="6" spans="1:13" s="11" customFormat="1" ht="12" customHeight="1" x14ac:dyDescent="0.2">
      <c r="A6" s="8" t="s">
        <v>6</v>
      </c>
      <c r="B6" s="4"/>
      <c r="C6" s="9"/>
      <c r="D6" s="9"/>
      <c r="E6" s="9"/>
      <c r="F6" s="10"/>
      <c r="G6" s="4"/>
      <c r="I6" s="4"/>
      <c r="J6" s="4" t="s">
        <v>7</v>
      </c>
      <c r="L6" s="4"/>
      <c r="M6" s="4" t="s">
        <v>41</v>
      </c>
    </row>
    <row r="7" spans="1:13" s="11" customFormat="1" ht="12" customHeight="1" x14ac:dyDescent="0.2">
      <c r="A7" s="8"/>
      <c r="B7" s="4"/>
      <c r="C7" s="9"/>
      <c r="D7" s="9"/>
      <c r="E7" s="9"/>
      <c r="F7" s="10"/>
      <c r="G7" s="4"/>
      <c r="H7" s="9"/>
      <c r="I7" s="4"/>
      <c r="J7" s="16"/>
      <c r="L7" s="4"/>
      <c r="M7" s="4" t="s">
        <v>42</v>
      </c>
    </row>
    <row r="8" spans="1:13" s="11" customFormat="1" ht="12" customHeight="1" x14ac:dyDescent="0.2">
      <c r="A8" s="65" t="s">
        <v>36</v>
      </c>
      <c r="B8" s="66"/>
      <c r="C8" s="67"/>
      <c r="D8" s="66"/>
      <c r="E8" s="67"/>
      <c r="F8" s="68"/>
      <c r="G8" s="68"/>
      <c r="H8" s="67"/>
      <c r="I8" s="68"/>
      <c r="J8" s="69"/>
      <c r="K8" s="66"/>
      <c r="L8" s="70"/>
      <c r="M8" s="4" t="s">
        <v>43</v>
      </c>
    </row>
    <row r="9" spans="1:13" s="11" customFormat="1" ht="12" customHeight="1" x14ac:dyDescent="0.2">
      <c r="A9" s="71"/>
      <c r="B9" s="59"/>
      <c r="C9" s="58"/>
      <c r="D9" s="57"/>
      <c r="E9" s="58"/>
      <c r="F9" s="59"/>
      <c r="G9" s="59"/>
      <c r="H9" s="58"/>
      <c r="I9" s="59"/>
      <c r="J9" s="60"/>
      <c r="K9" s="57"/>
      <c r="L9" s="72"/>
      <c r="M9" s="4" t="s">
        <v>44</v>
      </c>
    </row>
    <row r="10" spans="1:13" s="11" customFormat="1" ht="12" customHeight="1" x14ac:dyDescent="0.2">
      <c r="A10" s="71"/>
      <c r="B10" s="59"/>
      <c r="C10" s="58"/>
      <c r="D10" s="57"/>
      <c r="E10" s="58"/>
      <c r="F10" s="59"/>
      <c r="G10" s="59"/>
      <c r="H10" s="58"/>
      <c r="I10" s="59"/>
      <c r="J10" s="60"/>
      <c r="K10" s="57"/>
      <c r="L10" s="72"/>
    </row>
    <row r="11" spans="1:13" s="11" customFormat="1" ht="12" customHeight="1" x14ac:dyDescent="0.2">
      <c r="A11" s="71"/>
      <c r="B11" s="59"/>
      <c r="C11" s="58"/>
      <c r="D11" s="57"/>
      <c r="E11" s="58"/>
      <c r="F11" s="59"/>
      <c r="G11" s="59"/>
      <c r="H11" s="58"/>
      <c r="I11" s="59"/>
      <c r="J11" s="60"/>
      <c r="K11" s="57"/>
      <c r="L11" s="72"/>
      <c r="M11" s="4"/>
    </row>
    <row r="12" spans="1:13" s="11" customFormat="1" ht="12" customHeight="1" x14ac:dyDescent="0.2">
      <c r="A12" s="71"/>
      <c r="B12" s="59"/>
      <c r="C12" s="58"/>
      <c r="D12" s="57"/>
      <c r="E12" s="58"/>
      <c r="F12" s="59"/>
      <c r="G12" s="59"/>
      <c r="H12" s="58"/>
      <c r="I12" s="59"/>
      <c r="J12" s="60"/>
      <c r="K12" s="57"/>
      <c r="L12" s="72"/>
      <c r="M12" s="4"/>
    </row>
    <row r="13" spans="1:13" s="11" customFormat="1" ht="12" customHeight="1" x14ac:dyDescent="0.2">
      <c r="A13" s="73"/>
      <c r="B13" s="61"/>
      <c r="C13" s="62"/>
      <c r="D13" s="63"/>
      <c r="E13" s="62"/>
      <c r="F13" s="61"/>
      <c r="G13" s="61"/>
      <c r="H13" s="62"/>
      <c r="I13" s="61"/>
      <c r="J13" s="64"/>
      <c r="K13" s="63"/>
      <c r="L13" s="74"/>
      <c r="M13" s="4"/>
    </row>
    <row r="14" spans="1:13" s="11" customFormat="1" ht="12" customHeight="1" x14ac:dyDescent="0.2">
      <c r="A14" s="8"/>
      <c r="B14" s="4"/>
      <c r="C14" s="9"/>
      <c r="E14" s="9"/>
      <c r="F14" s="4"/>
      <c r="G14" s="4"/>
      <c r="H14" s="9"/>
      <c r="I14" s="4"/>
      <c r="J14" s="16"/>
      <c r="K14" s="4"/>
      <c r="L14" s="4"/>
      <c r="M14" s="4"/>
    </row>
    <row r="15" spans="1:13" s="15" customFormat="1" ht="12" customHeight="1" x14ac:dyDescent="0.2">
      <c r="A15" s="17" t="s">
        <v>8</v>
      </c>
      <c r="B15" s="18"/>
      <c r="C15" s="19"/>
      <c r="D15" s="19"/>
      <c r="E15" s="19"/>
      <c r="F15" s="20"/>
      <c r="G15" s="18"/>
      <c r="H15" s="19"/>
      <c r="I15" s="8"/>
      <c r="J15" s="8"/>
      <c r="K15" s="16"/>
      <c r="L15" s="8"/>
      <c r="M15" s="8"/>
    </row>
    <row r="16" spans="1:13" s="27" customFormat="1" ht="12" customHeight="1" x14ac:dyDescent="0.2">
      <c r="A16" s="21" t="s">
        <v>9</v>
      </c>
      <c r="B16" s="21"/>
      <c r="C16" s="22"/>
      <c r="D16" s="23" t="s">
        <v>10</v>
      </c>
      <c r="E16" s="23" t="s">
        <v>11</v>
      </c>
      <c r="F16" s="24"/>
      <c r="G16" s="24" t="s">
        <v>12</v>
      </c>
      <c r="H16" s="25"/>
      <c r="I16" s="21"/>
      <c r="J16" s="25"/>
      <c r="K16" s="24" t="s">
        <v>13</v>
      </c>
      <c r="L16" s="23" t="s">
        <v>14</v>
      </c>
      <c r="M16" s="26"/>
    </row>
    <row r="17" spans="1:13" s="11" customFormat="1" ht="12" customHeight="1" x14ac:dyDescent="0.2">
      <c r="A17" s="28"/>
      <c r="B17" s="4" t="s">
        <v>15</v>
      </c>
      <c r="C17" s="9"/>
      <c r="D17" s="9"/>
      <c r="E17" s="29">
        <v>5.0999999999999996</v>
      </c>
      <c r="F17" s="10"/>
      <c r="G17" s="4"/>
      <c r="H17" s="51">
        <f>ROUND(A17*E17,2)</f>
        <v>0</v>
      </c>
      <c r="I17" s="4"/>
      <c r="J17" s="78">
        <f>_xlfn.IFS($A$21&lt;10,0,$A$21&lt;25,40,$A$21&lt;50,55,$A$21&lt;100,65,"WAAR",70)</f>
        <v>0</v>
      </c>
      <c r="K17" s="30" t="s">
        <v>2</v>
      </c>
      <c r="L17" s="51">
        <f>ROUND((A17*E17)*(100-J17)/100,2)</f>
        <v>0</v>
      </c>
      <c r="M17" s="4"/>
    </row>
    <row r="18" spans="1:13" s="11" customFormat="1" ht="12" customHeight="1" x14ac:dyDescent="0.2">
      <c r="A18" s="28"/>
      <c r="B18" s="4" t="s">
        <v>16</v>
      </c>
      <c r="C18" s="9"/>
      <c r="D18" s="9"/>
      <c r="E18" s="29">
        <v>5.0999999999999996</v>
      </c>
      <c r="F18" s="10"/>
      <c r="G18" s="4"/>
      <c r="H18" s="51">
        <f t="shared" ref="H18:H20" si="0">ROUND(A18*E18,2)</f>
        <v>0</v>
      </c>
      <c r="I18" s="4"/>
      <c r="J18" s="78">
        <f>_xlfn.IFS($A$21&lt;10,0,$A$21&lt;25,40,$A$21&lt;50,55,$A$21&lt;100,65,"WAAR",70)</f>
        <v>0</v>
      </c>
      <c r="K18" s="30" t="s">
        <v>2</v>
      </c>
      <c r="L18" s="51">
        <f t="shared" ref="L18:L20" si="1">ROUND((A18*E18)*(100-J18)/100,2)</f>
        <v>0</v>
      </c>
      <c r="M18" s="4"/>
    </row>
    <row r="19" spans="1:13" s="11" customFormat="1" ht="12" customHeight="1" x14ac:dyDescent="0.2">
      <c r="A19" s="28"/>
      <c r="B19" s="4" t="s">
        <v>17</v>
      </c>
      <c r="C19" s="9"/>
      <c r="D19" s="9"/>
      <c r="E19" s="29">
        <v>7.5</v>
      </c>
      <c r="F19" s="10"/>
      <c r="G19" s="4"/>
      <c r="H19" s="51">
        <f t="shared" si="0"/>
        <v>0</v>
      </c>
      <c r="I19" s="4"/>
      <c r="J19" s="78">
        <f>_xlfn.IFS($A$21&lt;10,0,$A$21&lt;25,40,$A$21&lt;50,55,$A$21&lt;100,65,"WAAR",70)</f>
        <v>0</v>
      </c>
      <c r="K19" s="30" t="s">
        <v>2</v>
      </c>
      <c r="L19" s="51">
        <f t="shared" si="1"/>
        <v>0</v>
      </c>
      <c r="M19" s="31"/>
    </row>
    <row r="20" spans="1:13" s="11" customFormat="1" ht="12" customHeight="1" x14ac:dyDescent="0.2">
      <c r="A20" s="28"/>
      <c r="B20" s="4" t="s">
        <v>18</v>
      </c>
      <c r="C20" s="9"/>
      <c r="D20" s="9"/>
      <c r="E20" s="29">
        <v>9.3000000000000007</v>
      </c>
      <c r="F20" s="10"/>
      <c r="G20" s="4"/>
      <c r="H20" s="51">
        <f t="shared" si="0"/>
        <v>0</v>
      </c>
      <c r="I20" s="4"/>
      <c r="J20" s="78">
        <f>_xlfn.IFS($A$21&lt;10,0,$A$21&lt;25,40,$A$21&lt;50,55,$A$21&lt;100,65,"WAAR",70)</f>
        <v>0</v>
      </c>
      <c r="K20" s="30" t="s">
        <v>2</v>
      </c>
      <c r="L20" s="51">
        <f t="shared" si="1"/>
        <v>0</v>
      </c>
      <c r="M20" s="31"/>
    </row>
    <row r="21" spans="1:13" s="11" customFormat="1" ht="12" customHeight="1" thickBot="1" x14ac:dyDescent="0.25">
      <c r="A21" s="50">
        <f>SUM(A17:A20)</f>
        <v>0</v>
      </c>
      <c r="B21" s="16" t="s">
        <v>19</v>
      </c>
      <c r="C21" s="32"/>
      <c r="D21" s="9" t="s">
        <v>0</v>
      </c>
      <c r="E21" s="33"/>
      <c r="F21" s="55">
        <v>1.22</v>
      </c>
      <c r="G21" s="34" t="s">
        <v>1</v>
      </c>
      <c r="H21" s="4"/>
      <c r="I21" s="4"/>
      <c r="J21" s="4"/>
      <c r="K21" s="4"/>
      <c r="L21" s="51">
        <f>ROUND(C21*F21,2)</f>
        <v>0</v>
      </c>
      <c r="M21" s="31"/>
    </row>
    <row r="22" spans="1:13" s="11" customFormat="1" ht="12" customHeight="1" thickTop="1" thickBot="1" x14ac:dyDescent="0.25">
      <c r="A22" s="4"/>
      <c r="B22" s="4"/>
      <c r="C22" s="9"/>
      <c r="D22" s="9"/>
      <c r="E22" s="33"/>
      <c r="F22" s="10"/>
      <c r="G22" s="4"/>
      <c r="H22" s="4"/>
      <c r="I22" s="4"/>
      <c r="J22" s="35"/>
      <c r="K22" s="4"/>
      <c r="L22" s="52">
        <f>SUM(L17:L21)</f>
        <v>0</v>
      </c>
      <c r="M22" s="35"/>
    </row>
    <row r="23" spans="1:13" s="11" customFormat="1" ht="12" customHeight="1" thickTop="1" x14ac:dyDescent="0.2">
      <c r="A23" s="4"/>
      <c r="B23" s="4"/>
      <c r="C23" s="9"/>
      <c r="D23" s="9"/>
      <c r="E23" s="33"/>
      <c r="F23" s="10"/>
      <c r="G23" s="4"/>
      <c r="H23" s="29"/>
      <c r="I23" s="4"/>
      <c r="J23" s="26"/>
      <c r="K23" s="26"/>
      <c r="L23" s="4"/>
      <c r="M23" s="4"/>
    </row>
    <row r="24" spans="1:13" s="15" customFormat="1" ht="12" customHeight="1" x14ac:dyDescent="0.2">
      <c r="A24" s="17" t="s">
        <v>20</v>
      </c>
      <c r="B24" s="18"/>
      <c r="C24" s="19"/>
      <c r="D24" s="19"/>
      <c r="E24" s="19"/>
      <c r="F24" s="20"/>
      <c r="G24" s="18"/>
      <c r="H24" s="19"/>
      <c r="I24" s="8"/>
      <c r="J24" s="4"/>
      <c r="K24" s="4"/>
      <c r="L24" s="8"/>
      <c r="M24" s="8"/>
    </row>
    <row r="25" spans="1:13" s="27" customFormat="1" ht="12" customHeight="1" x14ac:dyDescent="0.2">
      <c r="A25" s="21" t="s">
        <v>9</v>
      </c>
      <c r="B25" s="21"/>
      <c r="C25" s="22"/>
      <c r="D25" s="23" t="s">
        <v>10</v>
      </c>
      <c r="E25" s="23" t="s">
        <v>11</v>
      </c>
      <c r="F25" s="24"/>
      <c r="G25" s="24" t="s">
        <v>12</v>
      </c>
      <c r="H25" s="25"/>
      <c r="I25" s="21"/>
      <c r="J25" s="25"/>
      <c r="K25" s="24" t="s">
        <v>13</v>
      </c>
      <c r="L25" s="23" t="s">
        <v>14</v>
      </c>
      <c r="M25" s="26"/>
    </row>
    <row r="26" spans="1:13" s="11" customFormat="1" ht="12" customHeight="1" x14ac:dyDescent="0.2">
      <c r="A26" s="28"/>
      <c r="B26" s="4" t="s">
        <v>15</v>
      </c>
      <c r="C26" s="9"/>
      <c r="D26" s="9"/>
      <c r="E26" s="29">
        <v>6.2</v>
      </c>
      <c r="F26" s="10"/>
      <c r="G26" s="4"/>
      <c r="H26" s="51">
        <f>ROUND(A26*E26,2)</f>
        <v>0</v>
      </c>
      <c r="I26" s="4"/>
      <c r="J26" s="78">
        <f>_xlfn.IFS($A$30&lt;10,0,$A$30&lt;25,40,$A$30&lt;50,55,$A$30&lt;100,65,"WAAR",70)</f>
        <v>0</v>
      </c>
      <c r="K26" s="30" t="s">
        <v>2</v>
      </c>
      <c r="L26" s="51">
        <f t="shared" ref="L26:L29" si="2">ROUND((A26*E26)*(100-J26)/100,2)</f>
        <v>0</v>
      </c>
      <c r="M26" s="4"/>
    </row>
    <row r="27" spans="1:13" s="11" customFormat="1" ht="12" customHeight="1" x14ac:dyDescent="0.2">
      <c r="A27" s="28"/>
      <c r="B27" s="4" t="s">
        <v>16</v>
      </c>
      <c r="C27" s="9"/>
      <c r="D27" s="9"/>
      <c r="E27" s="29">
        <v>6.2</v>
      </c>
      <c r="F27" s="10"/>
      <c r="G27" s="4"/>
      <c r="H27" s="51">
        <f t="shared" ref="H27:H29" si="3">ROUND(A27*E27,2)</f>
        <v>0</v>
      </c>
      <c r="I27" s="4"/>
      <c r="J27" s="78">
        <f>_xlfn.IFS($A$30&lt;10,0,$A$30&lt;25,40,$A$30&lt;50,55,$A$30&lt;100,65,"WAAR",70)</f>
        <v>0</v>
      </c>
      <c r="K27" s="30" t="s">
        <v>2</v>
      </c>
      <c r="L27" s="51">
        <f t="shared" si="2"/>
        <v>0</v>
      </c>
      <c r="M27" s="4"/>
    </row>
    <row r="28" spans="1:13" s="11" customFormat="1" ht="12" customHeight="1" x14ac:dyDescent="0.2">
      <c r="A28" s="28"/>
      <c r="B28" s="4" t="s">
        <v>17</v>
      </c>
      <c r="C28" s="9"/>
      <c r="D28" s="9"/>
      <c r="E28" s="29">
        <v>8.9</v>
      </c>
      <c r="F28" s="10"/>
      <c r="G28" s="4"/>
      <c r="H28" s="51">
        <f t="shared" si="3"/>
        <v>0</v>
      </c>
      <c r="I28" s="4"/>
      <c r="J28" s="78">
        <f>_xlfn.IFS($A$30&lt;10,0,$A$30&lt;25,40,$A$30&lt;50,55,$A$30&lt;100,65,"WAAR",70)</f>
        <v>0</v>
      </c>
      <c r="K28" s="30" t="s">
        <v>2</v>
      </c>
      <c r="L28" s="51">
        <f t="shared" si="2"/>
        <v>0</v>
      </c>
      <c r="M28" s="31"/>
    </row>
    <row r="29" spans="1:13" s="11" customFormat="1" ht="12" customHeight="1" x14ac:dyDescent="0.2">
      <c r="A29" s="28"/>
      <c r="B29" s="4" t="s">
        <v>18</v>
      </c>
      <c r="C29" s="9"/>
      <c r="D29" s="9"/>
      <c r="E29" s="29">
        <v>10.7</v>
      </c>
      <c r="F29" s="10"/>
      <c r="G29" s="4"/>
      <c r="H29" s="51">
        <f t="shared" si="3"/>
        <v>0</v>
      </c>
      <c r="I29" s="4"/>
      <c r="J29" s="78">
        <f>_xlfn.IFS($A$30&lt;10,0,$A$30&lt;25,40,$A$30&lt;50,55,$A$30&lt;100,65,"WAAR",70)</f>
        <v>0</v>
      </c>
      <c r="K29" s="30" t="s">
        <v>2</v>
      </c>
      <c r="L29" s="51">
        <f t="shared" si="2"/>
        <v>0</v>
      </c>
      <c r="M29" s="31"/>
    </row>
    <row r="30" spans="1:13" s="11" customFormat="1" ht="12" customHeight="1" thickBot="1" x14ac:dyDescent="0.25">
      <c r="A30" s="50">
        <f>SUM(A26:A29)</f>
        <v>0</v>
      </c>
      <c r="B30" s="16" t="s">
        <v>19</v>
      </c>
      <c r="C30" s="32"/>
      <c r="D30" s="9" t="s">
        <v>0</v>
      </c>
      <c r="E30" s="33"/>
      <c r="F30" s="55">
        <v>3.66</v>
      </c>
      <c r="G30" s="34" t="s">
        <v>1</v>
      </c>
      <c r="H30" s="4"/>
      <c r="I30" s="4"/>
      <c r="J30" s="4"/>
      <c r="K30" s="4"/>
      <c r="L30" s="51">
        <f>ROUND(C30*F30,2)</f>
        <v>0</v>
      </c>
      <c r="M30" s="31"/>
    </row>
    <row r="31" spans="1:13" s="11" customFormat="1" ht="12" customHeight="1" thickTop="1" thickBot="1" x14ac:dyDescent="0.25">
      <c r="A31" s="4"/>
      <c r="B31" s="4"/>
      <c r="C31" s="9"/>
      <c r="D31" s="9"/>
      <c r="E31" s="33"/>
      <c r="F31" s="10"/>
      <c r="G31" s="4"/>
      <c r="H31" s="4"/>
      <c r="I31" s="4"/>
      <c r="J31" s="35"/>
      <c r="K31" s="4"/>
      <c r="L31" s="52">
        <f>SUM(L26:L30)</f>
        <v>0</v>
      </c>
      <c r="M31" s="35"/>
    </row>
    <row r="32" spans="1:13" s="11" customFormat="1" ht="12" customHeight="1" thickTop="1" x14ac:dyDescent="0.2">
      <c r="A32" s="4"/>
      <c r="B32" s="4"/>
      <c r="C32" s="9"/>
      <c r="D32" s="9"/>
      <c r="E32" s="9"/>
      <c r="F32" s="10"/>
      <c r="G32" s="4"/>
      <c r="H32" s="29"/>
      <c r="I32" s="4"/>
      <c r="J32" s="26"/>
      <c r="K32" s="26"/>
      <c r="L32" s="4"/>
      <c r="M32" s="4"/>
    </row>
    <row r="33" spans="1:13" s="15" customFormat="1" ht="12" customHeight="1" x14ac:dyDescent="0.2">
      <c r="A33" s="17" t="s">
        <v>21</v>
      </c>
      <c r="B33" s="18"/>
      <c r="C33" s="19"/>
      <c r="D33" s="19"/>
      <c r="E33" s="19"/>
      <c r="F33" s="20"/>
      <c r="G33" s="18"/>
      <c r="H33" s="19"/>
      <c r="I33" s="8"/>
      <c r="J33" s="4"/>
      <c r="K33" s="4"/>
      <c r="L33" s="8"/>
      <c r="M33" s="8"/>
    </row>
    <row r="34" spans="1:13" s="27" customFormat="1" ht="12" customHeight="1" x14ac:dyDescent="0.2">
      <c r="A34" s="21" t="s">
        <v>9</v>
      </c>
      <c r="B34" s="21"/>
      <c r="C34" s="22"/>
      <c r="D34" s="23" t="s">
        <v>10</v>
      </c>
      <c r="E34" s="23" t="s">
        <v>11</v>
      </c>
      <c r="F34" s="24"/>
      <c r="G34" s="24" t="s">
        <v>12</v>
      </c>
      <c r="H34" s="25"/>
      <c r="I34" s="21"/>
      <c r="J34" s="25"/>
      <c r="K34" s="24" t="s">
        <v>13</v>
      </c>
      <c r="L34" s="23" t="s">
        <v>14</v>
      </c>
      <c r="M34" s="26"/>
    </row>
    <row r="35" spans="1:13" s="11" customFormat="1" ht="12" customHeight="1" x14ac:dyDescent="0.2">
      <c r="A35" s="28"/>
      <c r="B35" s="4" t="s">
        <v>15</v>
      </c>
      <c r="C35" s="9"/>
      <c r="D35" s="9"/>
      <c r="E35" s="29">
        <v>7.2</v>
      </c>
      <c r="F35" s="10"/>
      <c r="G35" s="4"/>
      <c r="H35" s="51">
        <f>ROUND(A35*E35,2)</f>
        <v>0</v>
      </c>
      <c r="I35" s="4"/>
      <c r="J35" s="78">
        <f>_xlfn.IFS($A$39&lt;10,0,$A$39&lt;25,40,$A$39&lt;50,55,$A$39&lt;100,65,"WAAR",70)</f>
        <v>0</v>
      </c>
      <c r="K35" s="30" t="s">
        <v>2</v>
      </c>
      <c r="L35" s="51">
        <f t="shared" ref="L35:L38" si="4">ROUND((A35*E35)*(100-J35)/100,2)</f>
        <v>0</v>
      </c>
      <c r="M35" s="4"/>
    </row>
    <row r="36" spans="1:13" s="11" customFormat="1" ht="12" customHeight="1" x14ac:dyDescent="0.2">
      <c r="A36" s="28"/>
      <c r="B36" s="4" t="s">
        <v>16</v>
      </c>
      <c r="C36" s="9"/>
      <c r="D36" s="9"/>
      <c r="E36" s="29">
        <v>7.2</v>
      </c>
      <c r="F36" s="10"/>
      <c r="G36" s="4"/>
      <c r="H36" s="51">
        <f t="shared" ref="H36:H38" si="5">ROUND(A36*E36,2)</f>
        <v>0</v>
      </c>
      <c r="I36" s="4"/>
      <c r="J36" s="78">
        <f t="shared" ref="J36:J38" si="6">_xlfn.IFS($A$39&lt;10,0,$A$39&lt;25,40,$A$39&lt;50,55,$A$39&lt;100,65,"WAAR",70)</f>
        <v>0</v>
      </c>
      <c r="K36" s="30" t="s">
        <v>2</v>
      </c>
      <c r="L36" s="51">
        <f t="shared" si="4"/>
        <v>0</v>
      </c>
      <c r="M36" s="4"/>
    </row>
    <row r="37" spans="1:13" s="11" customFormat="1" ht="12" customHeight="1" x14ac:dyDescent="0.2">
      <c r="A37" s="28"/>
      <c r="B37" s="4" t="s">
        <v>17</v>
      </c>
      <c r="C37" s="9"/>
      <c r="D37" s="9"/>
      <c r="E37" s="29">
        <v>10.3</v>
      </c>
      <c r="F37" s="10"/>
      <c r="G37" s="4"/>
      <c r="H37" s="51">
        <f t="shared" si="5"/>
        <v>0</v>
      </c>
      <c r="I37" s="4"/>
      <c r="J37" s="78">
        <f t="shared" si="6"/>
        <v>0</v>
      </c>
      <c r="K37" s="30" t="s">
        <v>2</v>
      </c>
      <c r="L37" s="51">
        <f t="shared" si="4"/>
        <v>0</v>
      </c>
      <c r="M37" s="31"/>
    </row>
    <row r="38" spans="1:13" s="11" customFormat="1" ht="12" customHeight="1" x14ac:dyDescent="0.2">
      <c r="A38" s="28"/>
      <c r="B38" s="4" t="s">
        <v>18</v>
      </c>
      <c r="C38" s="9"/>
      <c r="D38" s="9"/>
      <c r="E38" s="29">
        <v>12.1</v>
      </c>
      <c r="F38" s="10"/>
      <c r="G38" s="4"/>
      <c r="H38" s="51">
        <f t="shared" si="5"/>
        <v>0</v>
      </c>
      <c r="I38" s="4"/>
      <c r="J38" s="78">
        <f t="shared" si="6"/>
        <v>0</v>
      </c>
      <c r="K38" s="30" t="s">
        <v>2</v>
      </c>
      <c r="L38" s="51">
        <f t="shared" si="4"/>
        <v>0</v>
      </c>
      <c r="M38" s="31"/>
    </row>
    <row r="39" spans="1:13" s="11" customFormat="1" ht="12" customHeight="1" thickBot="1" x14ac:dyDescent="0.25">
      <c r="A39" s="50">
        <f>SUM(A35:A38)</f>
        <v>0</v>
      </c>
      <c r="B39" s="16" t="s">
        <v>19</v>
      </c>
      <c r="C39" s="32"/>
      <c r="D39" s="9" t="s">
        <v>0</v>
      </c>
      <c r="E39" s="33"/>
      <c r="F39" s="55">
        <v>6.1</v>
      </c>
      <c r="G39" s="34" t="s">
        <v>1</v>
      </c>
      <c r="H39" s="4"/>
      <c r="I39" s="4"/>
      <c r="J39" s="4"/>
      <c r="K39" s="4"/>
      <c r="L39" s="51">
        <f>ROUND(C39*F39,2)</f>
        <v>0</v>
      </c>
      <c r="M39" s="31"/>
    </row>
    <row r="40" spans="1:13" s="11" customFormat="1" ht="12" customHeight="1" thickTop="1" thickBot="1" x14ac:dyDescent="0.25">
      <c r="A40" s="4"/>
      <c r="B40" s="4"/>
      <c r="C40" s="9"/>
      <c r="D40" s="9"/>
      <c r="E40" s="33"/>
      <c r="F40" s="10"/>
      <c r="G40" s="4"/>
      <c r="H40" s="4"/>
      <c r="I40" s="4"/>
      <c r="J40" s="35"/>
      <c r="K40" s="4"/>
      <c r="L40" s="52">
        <f>SUM(L35:L39)</f>
        <v>0</v>
      </c>
      <c r="M40" s="35"/>
    </row>
    <row r="41" spans="1:13" s="11" customFormat="1" ht="12" customHeight="1" thickTop="1" x14ac:dyDescent="0.2">
      <c r="A41" s="4"/>
      <c r="B41" s="4"/>
      <c r="C41" s="9"/>
      <c r="D41" s="9"/>
      <c r="E41" s="9"/>
      <c r="F41" s="10"/>
      <c r="G41" s="4"/>
      <c r="H41" s="29"/>
      <c r="I41" s="4"/>
      <c r="J41" s="26"/>
      <c r="K41" s="26"/>
      <c r="L41" s="4"/>
      <c r="M41" s="4"/>
    </row>
    <row r="42" spans="1:13" s="15" customFormat="1" ht="12" customHeight="1" x14ac:dyDescent="0.2">
      <c r="A42" s="17" t="s">
        <v>22</v>
      </c>
      <c r="B42" s="18"/>
      <c r="C42" s="19"/>
      <c r="D42" s="19"/>
      <c r="E42" s="19"/>
      <c r="F42" s="20"/>
      <c r="G42" s="18"/>
      <c r="H42" s="19"/>
      <c r="I42" s="8"/>
      <c r="J42" s="4"/>
      <c r="K42" s="4"/>
      <c r="L42" s="8"/>
      <c r="M42" s="8"/>
    </row>
    <row r="43" spans="1:13" s="27" customFormat="1" ht="12" customHeight="1" x14ac:dyDescent="0.2">
      <c r="A43" s="21" t="s">
        <v>9</v>
      </c>
      <c r="B43" s="21"/>
      <c r="C43" s="22"/>
      <c r="D43" s="23" t="s">
        <v>10</v>
      </c>
      <c r="E43" s="23" t="s">
        <v>11</v>
      </c>
      <c r="F43" s="24"/>
      <c r="G43" s="24" t="s">
        <v>12</v>
      </c>
      <c r="H43" s="25"/>
      <c r="I43" s="21"/>
      <c r="J43" s="25"/>
      <c r="K43" s="24" t="s">
        <v>13</v>
      </c>
      <c r="L43" s="23" t="s">
        <v>14</v>
      </c>
      <c r="M43" s="26"/>
    </row>
    <row r="44" spans="1:13" s="11" customFormat="1" ht="12" customHeight="1" x14ac:dyDescent="0.2">
      <c r="A44" s="28"/>
      <c r="B44" s="4" t="s">
        <v>15</v>
      </c>
      <c r="C44" s="9"/>
      <c r="D44" s="9"/>
      <c r="E44" s="29">
        <v>8.3000000000000007</v>
      </c>
      <c r="F44" s="10"/>
      <c r="G44" s="4"/>
      <c r="H44" s="51">
        <f>ROUND(A44*E44,2)</f>
        <v>0</v>
      </c>
      <c r="I44" s="4"/>
      <c r="J44" s="78">
        <f>_xlfn.IFS($A$48&lt;10,0,$A$48&lt;25,40,$A$48&lt;50,55,$A$48&lt;100,65,"WAAR",70)</f>
        <v>0</v>
      </c>
      <c r="K44" s="30" t="s">
        <v>2</v>
      </c>
      <c r="L44" s="51">
        <f t="shared" ref="L44:L47" si="7">ROUND((A44*E44)*(100-J44)/100,2)</f>
        <v>0</v>
      </c>
      <c r="M44" s="4"/>
    </row>
    <row r="45" spans="1:13" s="11" customFormat="1" ht="12" customHeight="1" x14ac:dyDescent="0.2">
      <c r="A45" s="28"/>
      <c r="B45" s="4" t="s">
        <v>16</v>
      </c>
      <c r="C45" s="9"/>
      <c r="D45" s="9"/>
      <c r="E45" s="29">
        <v>8.3000000000000007</v>
      </c>
      <c r="F45" s="10"/>
      <c r="G45" s="4"/>
      <c r="H45" s="51">
        <f t="shared" ref="H45:H47" si="8">ROUND(A45*E45,2)</f>
        <v>0</v>
      </c>
      <c r="I45" s="4"/>
      <c r="J45" s="78">
        <f t="shared" ref="J45:J47" si="9">_xlfn.IFS($A$48&lt;10,0,$A$48&lt;25,40,$A$48&lt;50,55,$A$48&lt;100,65,"WAAR",70)</f>
        <v>0</v>
      </c>
      <c r="K45" s="30" t="s">
        <v>2</v>
      </c>
      <c r="L45" s="51">
        <f t="shared" si="7"/>
        <v>0</v>
      </c>
      <c r="M45" s="4"/>
    </row>
    <row r="46" spans="1:13" s="11" customFormat="1" ht="12" customHeight="1" x14ac:dyDescent="0.2">
      <c r="A46" s="28"/>
      <c r="B46" s="4" t="s">
        <v>17</v>
      </c>
      <c r="C46" s="9"/>
      <c r="D46" s="9"/>
      <c r="E46" s="29">
        <v>11.7</v>
      </c>
      <c r="F46" s="10"/>
      <c r="G46" s="4"/>
      <c r="H46" s="51">
        <f t="shared" si="8"/>
        <v>0</v>
      </c>
      <c r="I46" s="4"/>
      <c r="J46" s="78">
        <f t="shared" si="9"/>
        <v>0</v>
      </c>
      <c r="K46" s="30" t="s">
        <v>2</v>
      </c>
      <c r="L46" s="51">
        <f t="shared" si="7"/>
        <v>0</v>
      </c>
      <c r="M46" s="31"/>
    </row>
    <row r="47" spans="1:13" s="11" customFormat="1" ht="12" customHeight="1" x14ac:dyDescent="0.2">
      <c r="A47" s="28"/>
      <c r="B47" s="4" t="s">
        <v>18</v>
      </c>
      <c r="C47" s="9"/>
      <c r="D47" s="9"/>
      <c r="E47" s="29">
        <v>13.5</v>
      </c>
      <c r="F47" s="10"/>
      <c r="G47" s="4"/>
      <c r="H47" s="51">
        <f t="shared" si="8"/>
        <v>0</v>
      </c>
      <c r="I47" s="4"/>
      <c r="J47" s="78">
        <f t="shared" si="9"/>
        <v>0</v>
      </c>
      <c r="K47" s="30" t="s">
        <v>2</v>
      </c>
      <c r="L47" s="51">
        <f t="shared" si="7"/>
        <v>0</v>
      </c>
      <c r="M47" s="31"/>
    </row>
    <row r="48" spans="1:13" s="11" customFormat="1" ht="12" customHeight="1" thickBot="1" x14ac:dyDescent="0.25">
      <c r="A48" s="50">
        <f>SUM(A44:A47)</f>
        <v>0</v>
      </c>
      <c r="B48" s="16" t="s">
        <v>19</v>
      </c>
      <c r="C48" s="32"/>
      <c r="D48" s="9" t="s">
        <v>0</v>
      </c>
      <c r="E48" s="33"/>
      <c r="F48" s="55">
        <v>12.2</v>
      </c>
      <c r="G48" s="34" t="s">
        <v>1</v>
      </c>
      <c r="H48" s="4"/>
      <c r="I48" s="4"/>
      <c r="J48" s="4"/>
      <c r="K48" s="4"/>
      <c r="L48" s="51">
        <f>ROUND(C48*F48,2)</f>
        <v>0</v>
      </c>
      <c r="M48" s="31"/>
    </row>
    <row r="49" spans="1:13" s="11" customFormat="1" ht="12" customHeight="1" thickTop="1" thickBot="1" x14ac:dyDescent="0.25">
      <c r="A49" s="4"/>
      <c r="B49" s="4"/>
      <c r="C49" s="9"/>
      <c r="D49" s="9"/>
      <c r="E49" s="33"/>
      <c r="F49" s="10"/>
      <c r="G49" s="4"/>
      <c r="H49" s="4"/>
      <c r="I49" s="4"/>
      <c r="J49" s="35"/>
      <c r="K49" s="4"/>
      <c r="L49" s="52">
        <f>SUM(L44:L48)</f>
        <v>0</v>
      </c>
      <c r="M49" s="35"/>
    </row>
    <row r="50" spans="1:13" s="11" customFormat="1" ht="12" customHeight="1" thickTop="1" x14ac:dyDescent="0.2">
      <c r="A50" s="4"/>
      <c r="B50" s="4"/>
      <c r="C50" s="9"/>
      <c r="D50" s="9"/>
      <c r="E50" s="9"/>
      <c r="F50" s="10"/>
      <c r="G50" s="4"/>
      <c r="H50" s="29"/>
      <c r="I50" s="4"/>
      <c r="J50" s="4"/>
      <c r="K50" s="4"/>
      <c r="L50" s="4"/>
      <c r="M50" s="4"/>
    </row>
    <row r="51" spans="1:13" s="11" customFormat="1" ht="12" customHeight="1" x14ac:dyDescent="0.2">
      <c r="A51" s="4" t="s">
        <v>38</v>
      </c>
      <c r="B51" s="4"/>
      <c r="C51" s="9"/>
      <c r="D51" s="9"/>
      <c r="E51" s="9"/>
      <c r="F51" s="10"/>
      <c r="G51" s="4"/>
      <c r="H51" s="29"/>
      <c r="I51" s="4"/>
      <c r="J51" s="4"/>
      <c r="K51" s="4"/>
      <c r="L51" s="4"/>
      <c r="M51" s="4"/>
    </row>
    <row r="52" spans="1:13" s="11" customFormat="1" ht="12" customHeight="1" x14ac:dyDescent="0.2">
      <c r="A52" s="4" t="s">
        <v>39</v>
      </c>
      <c r="B52" s="4"/>
      <c r="C52" s="9"/>
      <c r="D52" s="9"/>
      <c r="E52" s="9"/>
      <c r="F52" s="10"/>
      <c r="G52" s="4"/>
      <c r="H52" s="29"/>
      <c r="I52" s="4"/>
      <c r="J52" s="4"/>
      <c r="K52" s="4"/>
      <c r="L52" s="4"/>
      <c r="M52" s="4"/>
    </row>
    <row r="53" spans="1:13" s="11" customFormat="1" ht="12" customHeight="1" x14ac:dyDescent="0.2">
      <c r="A53" s="32"/>
      <c r="B53" s="4" t="s">
        <v>23</v>
      </c>
      <c r="C53" s="9"/>
      <c r="D53" s="9"/>
      <c r="E53" s="33"/>
      <c r="H53" s="55">
        <v>1.49</v>
      </c>
      <c r="I53" s="34" t="s">
        <v>1</v>
      </c>
      <c r="J53" s="4"/>
      <c r="K53" s="4"/>
      <c r="L53" s="53">
        <f>A53*H53</f>
        <v>0</v>
      </c>
      <c r="M53" s="4"/>
    </row>
    <row r="54" spans="1:13" s="11" customFormat="1" ht="12" customHeight="1" x14ac:dyDescent="0.2">
      <c r="A54" s="28"/>
      <c r="B54" s="4" t="s">
        <v>24</v>
      </c>
      <c r="C54" s="9"/>
      <c r="D54" s="9"/>
      <c r="E54" s="9"/>
      <c r="F54" s="10"/>
      <c r="G54" s="4"/>
      <c r="H54" s="56">
        <v>12</v>
      </c>
      <c r="I54" s="36" t="s">
        <v>3</v>
      </c>
      <c r="J54" s="4"/>
      <c r="K54" s="4"/>
      <c r="L54" s="53">
        <f>A54*H54</f>
        <v>0</v>
      </c>
    </row>
    <row r="55" spans="1:13" s="11" customFormat="1" ht="12" customHeight="1" x14ac:dyDescent="0.2">
      <c r="A55" s="28"/>
      <c r="B55" s="4" t="s">
        <v>25</v>
      </c>
      <c r="C55" s="9"/>
      <c r="D55" s="9"/>
      <c r="E55" s="9"/>
      <c r="F55" s="10"/>
      <c r="G55" s="4"/>
      <c r="H55" s="56">
        <v>1.4</v>
      </c>
      <c r="I55" s="36" t="s">
        <v>4</v>
      </c>
      <c r="J55" s="4"/>
      <c r="K55" s="4"/>
      <c r="L55" s="53">
        <f>A55*H55</f>
        <v>0</v>
      </c>
      <c r="M55" s="4"/>
    </row>
    <row r="56" spans="1:13" s="11" customFormat="1" ht="12" customHeight="1" thickBot="1" x14ac:dyDescent="0.25">
      <c r="A56" s="4"/>
      <c r="B56" s="4"/>
      <c r="C56" s="9"/>
      <c r="D56" s="9"/>
      <c r="E56" s="9"/>
      <c r="F56" s="10"/>
      <c r="G56" s="4"/>
      <c r="H56" s="29"/>
      <c r="I56" s="4"/>
      <c r="J56" s="4"/>
      <c r="K56" s="4"/>
      <c r="L56" s="4"/>
      <c r="M56" s="4"/>
    </row>
    <row r="57" spans="1:13" s="41" customFormat="1" ht="17.45" customHeight="1" thickBot="1" x14ac:dyDescent="0.35">
      <c r="A57" s="37"/>
      <c r="B57" s="37"/>
      <c r="C57" s="38"/>
      <c r="D57" s="38"/>
      <c r="E57" s="38"/>
      <c r="F57" s="39"/>
      <c r="G57" s="37"/>
      <c r="H57" s="38"/>
      <c r="I57" s="37"/>
      <c r="J57" s="37"/>
      <c r="K57" s="37"/>
      <c r="L57" s="40" t="s">
        <v>26</v>
      </c>
      <c r="M57" s="54">
        <f>L22+L31+L40+L49+L53+L54+L55</f>
        <v>0</v>
      </c>
    </row>
    <row r="58" spans="1:13" s="48" customFormat="1" ht="12.95" customHeight="1" x14ac:dyDescent="0.25">
      <c r="A58" s="42"/>
      <c r="B58" s="42"/>
      <c r="C58" s="43"/>
      <c r="D58" s="43"/>
      <c r="E58" s="43"/>
      <c r="F58" s="44"/>
      <c r="G58" s="42"/>
      <c r="H58" s="43"/>
      <c r="I58" s="45"/>
      <c r="J58" s="45"/>
      <c r="K58" s="45"/>
      <c r="L58" s="46"/>
      <c r="M58" s="47"/>
    </row>
    <row r="68" spans="1:13" s="48" customFormat="1" ht="12.95" customHeight="1" x14ac:dyDescent="0.25">
      <c r="A68" s="42"/>
      <c r="B68" s="42"/>
      <c r="C68" s="43"/>
      <c r="D68" s="43"/>
      <c r="E68" s="43"/>
      <c r="F68" s="44"/>
      <c r="G68" s="42"/>
      <c r="H68" s="43"/>
      <c r="I68" s="45"/>
      <c r="J68" s="45"/>
      <c r="K68" s="45"/>
      <c r="L68" s="46"/>
      <c r="M68" s="47"/>
    </row>
    <row r="69" spans="1:13" s="48" customFormat="1" ht="12.95" customHeight="1" x14ac:dyDescent="0.25">
      <c r="A69" s="42"/>
      <c r="B69" s="42"/>
      <c r="C69" s="43"/>
      <c r="D69" s="43"/>
      <c r="E69" s="43"/>
      <c r="F69" s="44"/>
      <c r="G69" s="42"/>
      <c r="H69" s="43"/>
      <c r="I69" s="45"/>
      <c r="J69" s="45"/>
      <c r="K69" s="45"/>
      <c r="L69" s="46"/>
      <c r="M69" s="47"/>
    </row>
    <row r="70" spans="1:13" s="48" customFormat="1" ht="12.95" customHeight="1" x14ac:dyDescent="0.25">
      <c r="A70" s="42"/>
      <c r="B70" s="42"/>
      <c r="C70" s="43"/>
      <c r="D70" s="43"/>
      <c r="E70" s="43"/>
      <c r="F70" s="44"/>
      <c r="G70" s="42"/>
      <c r="H70" s="43"/>
      <c r="I70" s="45"/>
      <c r="J70" s="45"/>
      <c r="K70" s="45"/>
      <c r="L70" s="46"/>
      <c r="M70" s="47"/>
    </row>
  </sheetData>
  <phoneticPr fontId="1" type="noConversion"/>
  <pageMargins left="0.78740157480314965" right="0.19685039370078741" top="1.3779527559055118" bottom="0.62992125984251968" header="0.51181102362204722" footer="0.51181102362204722"/>
  <pageSetup paperSize="9" orientation="portrait" r:id="rId1"/>
  <headerFooter alignWithMargins="0">
    <oddHeader>&amp;L&amp;"-,Standaard"&amp;24E. VAN RANST, Zonen bv
&amp;8Industriepark Brechtsebaan 3, 2900 SCHOTEN, BELGIË, T. +32 3 6585534, info@vanranst.be, www.vanranst.be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5503-F3D1-4F9A-A831-4FE6D594864C}">
  <dimension ref="A1:M70"/>
  <sheetViews>
    <sheetView view="pageBreakPreview" zoomScale="145" zoomScaleNormal="100" zoomScaleSheetLayoutView="145" zoomScalePageLayoutView="115" workbookViewId="0">
      <selection activeCell="B4" sqref="B4"/>
    </sheetView>
  </sheetViews>
  <sheetFormatPr defaultColWidth="10" defaultRowHeight="12.95" customHeight="1" x14ac:dyDescent="0.2"/>
  <cols>
    <col min="1" max="1" width="5.7109375" style="42" customWidth="1"/>
    <col min="2" max="2" width="13.42578125" style="42" customWidth="1"/>
    <col min="3" max="3" width="7.7109375" style="43" customWidth="1"/>
    <col min="4" max="4" width="2.140625" style="43" customWidth="1"/>
    <col min="5" max="5" width="7.140625" style="43" customWidth="1"/>
    <col min="6" max="6" width="5.7109375" style="44" customWidth="1"/>
    <col min="7" max="7" width="2.85546875" style="42" customWidth="1"/>
    <col min="8" max="8" width="8.5703125" style="43" customWidth="1"/>
    <col min="9" max="9" width="2.5703125" style="45" customWidth="1"/>
    <col min="10" max="10" width="6.28515625" style="45" customWidth="1"/>
    <col min="11" max="11" width="1.7109375" style="45" customWidth="1"/>
    <col min="12" max="12" width="11.140625" style="46" customWidth="1"/>
    <col min="13" max="13" width="11.5703125" style="42" customWidth="1"/>
    <col min="14" max="14" width="6.5703125" style="49" customWidth="1"/>
    <col min="15" max="16384" width="10" style="49"/>
  </cols>
  <sheetData>
    <row r="1" spans="1:13" s="7" customFormat="1" ht="16.5" customHeight="1" x14ac:dyDescent="0.2">
      <c r="A1" s="1" t="s">
        <v>46</v>
      </c>
      <c r="B1" s="1"/>
      <c r="C1" s="2"/>
      <c r="D1" s="2"/>
      <c r="E1" s="2"/>
      <c r="F1" s="3"/>
      <c r="G1" s="1"/>
      <c r="H1" s="1"/>
      <c r="I1" s="4"/>
      <c r="J1" s="5"/>
      <c r="K1" s="5"/>
      <c r="L1" s="1"/>
      <c r="M1" s="6"/>
    </row>
    <row r="2" spans="1:13" s="7" customFormat="1" ht="12" customHeight="1" x14ac:dyDescent="0.2">
      <c r="A2" s="8" t="s">
        <v>37</v>
      </c>
      <c r="B2" s="1"/>
      <c r="C2" s="2"/>
      <c r="D2" s="2"/>
      <c r="E2" s="2"/>
      <c r="F2" s="3"/>
      <c r="G2" s="1"/>
      <c r="H2" s="1"/>
      <c r="I2" s="4"/>
      <c r="J2" s="5"/>
      <c r="K2" s="5"/>
      <c r="L2" s="1"/>
      <c r="M2" s="6"/>
    </row>
    <row r="3" spans="1:13" s="11" customFormat="1" ht="12" customHeight="1" x14ac:dyDescent="0.2">
      <c r="A3" s="8"/>
      <c r="B3" s="4"/>
      <c r="C3" s="9"/>
      <c r="D3" s="9"/>
      <c r="E3" s="9"/>
      <c r="F3" s="10"/>
      <c r="G3" s="4"/>
      <c r="H3" s="4"/>
      <c r="I3" s="4"/>
      <c r="J3" s="5"/>
      <c r="K3" s="5"/>
      <c r="L3" s="4"/>
      <c r="M3" s="4"/>
    </row>
    <row r="4" spans="1:13" s="15" customFormat="1" ht="12" customHeight="1" x14ac:dyDescent="0.2">
      <c r="A4" s="8" t="s">
        <v>5</v>
      </c>
      <c r="B4" s="8"/>
      <c r="C4" s="12"/>
      <c r="D4" s="12"/>
      <c r="E4" s="12"/>
      <c r="F4" s="13"/>
      <c r="G4" s="8"/>
      <c r="H4" s="12"/>
      <c r="I4" s="8"/>
      <c r="J4" s="8"/>
      <c r="K4" s="8"/>
      <c r="L4" s="14"/>
      <c r="M4" s="8"/>
    </row>
    <row r="5" spans="1:13" s="11" customFormat="1" ht="12" customHeight="1" x14ac:dyDescent="0.2">
      <c r="A5" s="4"/>
      <c r="B5" s="4"/>
      <c r="C5" s="9"/>
      <c r="D5" s="9"/>
      <c r="E5" s="9"/>
      <c r="F5" s="10"/>
      <c r="G5" s="4"/>
      <c r="H5" s="9"/>
      <c r="I5" s="4"/>
      <c r="J5" s="4"/>
      <c r="K5" s="4"/>
      <c r="L5" s="4"/>
      <c r="M5" s="4"/>
    </row>
    <row r="6" spans="1:13" s="11" customFormat="1" ht="12" customHeight="1" x14ac:dyDescent="0.2">
      <c r="A6" s="8" t="s">
        <v>6</v>
      </c>
      <c r="B6" s="4"/>
      <c r="C6" s="9"/>
      <c r="D6" s="9"/>
      <c r="E6" s="9"/>
      <c r="F6" s="10"/>
      <c r="G6" s="4"/>
      <c r="I6" s="4"/>
      <c r="J6" s="4" t="s">
        <v>7</v>
      </c>
      <c r="L6" s="4"/>
      <c r="M6" s="4" t="s">
        <v>41</v>
      </c>
    </row>
    <row r="7" spans="1:13" s="11" customFormat="1" ht="12" customHeight="1" x14ac:dyDescent="0.2">
      <c r="A7" s="8"/>
      <c r="B7" s="4"/>
      <c r="C7" s="9"/>
      <c r="D7" s="9"/>
      <c r="E7" s="9"/>
      <c r="F7" s="10"/>
      <c r="G7" s="4"/>
      <c r="H7" s="9"/>
      <c r="I7" s="4"/>
      <c r="J7" s="16"/>
      <c r="L7" s="4"/>
      <c r="M7" s="4" t="s">
        <v>42</v>
      </c>
    </row>
    <row r="8" spans="1:13" s="11" customFormat="1" ht="12" customHeight="1" x14ac:dyDescent="0.2">
      <c r="A8" s="65" t="s">
        <v>36</v>
      </c>
      <c r="B8" s="66"/>
      <c r="C8" s="67"/>
      <c r="D8" s="66"/>
      <c r="E8" s="67"/>
      <c r="F8" s="68"/>
      <c r="G8" s="68"/>
      <c r="H8" s="67"/>
      <c r="I8" s="68"/>
      <c r="J8" s="69"/>
      <c r="K8" s="66"/>
      <c r="L8" s="70"/>
      <c r="M8" s="4" t="s">
        <v>43</v>
      </c>
    </row>
    <row r="9" spans="1:13" s="11" customFormat="1" ht="12" customHeight="1" x14ac:dyDescent="0.2">
      <c r="A9" s="71"/>
      <c r="B9" s="59"/>
      <c r="C9" s="58"/>
      <c r="D9" s="57"/>
      <c r="E9" s="58"/>
      <c r="F9" s="59"/>
      <c r="G9" s="59"/>
      <c r="H9" s="58"/>
      <c r="I9" s="59"/>
      <c r="J9" s="60"/>
      <c r="K9" s="57"/>
      <c r="L9" s="72"/>
      <c r="M9" s="4" t="s">
        <v>44</v>
      </c>
    </row>
    <row r="10" spans="1:13" s="11" customFormat="1" ht="12" customHeight="1" x14ac:dyDescent="0.2">
      <c r="A10" s="71"/>
      <c r="B10" s="59"/>
      <c r="C10" s="58"/>
      <c r="D10" s="57"/>
      <c r="E10" s="58"/>
      <c r="F10" s="59"/>
      <c r="G10" s="59"/>
      <c r="H10" s="58"/>
      <c r="I10" s="59"/>
      <c r="J10" s="60"/>
      <c r="K10" s="57"/>
      <c r="L10" s="72"/>
    </row>
    <row r="11" spans="1:13" s="11" customFormat="1" ht="12" customHeight="1" x14ac:dyDescent="0.2">
      <c r="A11" s="71"/>
      <c r="B11" s="59"/>
      <c r="C11" s="58"/>
      <c r="D11" s="57"/>
      <c r="E11" s="58"/>
      <c r="F11" s="59"/>
      <c r="G11" s="59"/>
      <c r="H11" s="58"/>
      <c r="I11" s="59"/>
      <c r="J11" s="60"/>
      <c r="K11" s="57"/>
      <c r="L11" s="72"/>
      <c r="M11" s="4"/>
    </row>
    <row r="12" spans="1:13" s="11" customFormat="1" ht="12" customHeight="1" x14ac:dyDescent="0.2">
      <c r="A12" s="71"/>
      <c r="B12" s="59"/>
      <c r="C12" s="58"/>
      <c r="D12" s="57"/>
      <c r="E12" s="58"/>
      <c r="F12" s="59"/>
      <c r="G12" s="59"/>
      <c r="H12" s="58"/>
      <c r="I12" s="59"/>
      <c r="J12" s="60"/>
      <c r="K12" s="57"/>
      <c r="L12" s="72"/>
      <c r="M12" s="4"/>
    </row>
    <row r="13" spans="1:13" s="11" customFormat="1" ht="12" customHeight="1" x14ac:dyDescent="0.2">
      <c r="A13" s="73"/>
      <c r="B13" s="61"/>
      <c r="C13" s="62"/>
      <c r="D13" s="63"/>
      <c r="E13" s="62"/>
      <c r="F13" s="61"/>
      <c r="G13" s="61"/>
      <c r="H13" s="62"/>
      <c r="I13" s="61"/>
      <c r="J13" s="64"/>
      <c r="K13" s="63"/>
      <c r="L13" s="74"/>
      <c r="M13" s="4"/>
    </row>
    <row r="14" spans="1:13" s="11" customFormat="1" ht="12" customHeight="1" x14ac:dyDescent="0.2">
      <c r="A14" s="8"/>
      <c r="B14" s="4"/>
      <c r="C14" s="9"/>
      <c r="E14" s="9"/>
      <c r="F14" s="4"/>
      <c r="G14" s="4"/>
      <c r="H14" s="9"/>
      <c r="I14" s="4"/>
      <c r="J14" s="16"/>
      <c r="K14" s="4"/>
      <c r="L14" s="4"/>
      <c r="M14" s="4"/>
    </row>
    <row r="15" spans="1:13" s="15" customFormat="1" ht="12" customHeight="1" x14ac:dyDescent="0.2">
      <c r="A15" s="17" t="s">
        <v>27</v>
      </c>
      <c r="B15" s="18"/>
      <c r="C15" s="19"/>
      <c r="D15" s="19"/>
      <c r="E15" s="19"/>
      <c r="F15" s="20"/>
      <c r="G15" s="18"/>
      <c r="H15" s="19"/>
      <c r="I15" s="8"/>
      <c r="J15" s="8"/>
      <c r="K15" s="16"/>
      <c r="L15" s="8"/>
      <c r="M15" s="8"/>
    </row>
    <row r="16" spans="1:13" s="27" customFormat="1" ht="12" customHeight="1" x14ac:dyDescent="0.2">
      <c r="A16" s="21" t="s">
        <v>9</v>
      </c>
      <c r="B16" s="21"/>
      <c r="C16" s="22"/>
      <c r="D16" s="23" t="s">
        <v>10</v>
      </c>
      <c r="E16" s="23" t="s">
        <v>11</v>
      </c>
      <c r="F16" s="24"/>
      <c r="G16" s="24" t="s">
        <v>12</v>
      </c>
      <c r="H16" s="25"/>
      <c r="I16" s="21"/>
      <c r="J16" s="25"/>
      <c r="K16" s="24" t="s">
        <v>13</v>
      </c>
      <c r="L16" s="23" t="s">
        <v>14</v>
      </c>
      <c r="M16" s="26"/>
    </row>
    <row r="17" spans="1:13" s="11" customFormat="1" ht="12" customHeight="1" x14ac:dyDescent="0.2">
      <c r="A17" s="28"/>
      <c r="B17" s="4" t="s">
        <v>15</v>
      </c>
      <c r="C17" s="9"/>
      <c r="D17" s="9"/>
      <c r="E17" s="29">
        <v>5.0999999999999996</v>
      </c>
      <c r="F17" s="10"/>
      <c r="G17" s="4"/>
      <c r="H17" s="51">
        <f>ROUND(A17*E17,2)</f>
        <v>0</v>
      </c>
      <c r="I17" s="4"/>
      <c r="J17" s="78">
        <f>_xlfn.IFS($A$21&lt;10,0,$A$21&lt;25,40,$A$21&lt;50,55,$A$21&lt;100,65,"WAAR",70)</f>
        <v>0</v>
      </c>
      <c r="K17" s="30" t="s">
        <v>2</v>
      </c>
      <c r="L17" s="51">
        <f>ROUND((A17*E17)*(100-J17)/100,2)</f>
        <v>0</v>
      </c>
      <c r="M17" s="4"/>
    </row>
    <row r="18" spans="1:13" s="11" customFormat="1" ht="12" customHeight="1" x14ac:dyDescent="0.2">
      <c r="A18" s="28"/>
      <c r="B18" s="4" t="s">
        <v>16</v>
      </c>
      <c r="C18" s="9"/>
      <c r="D18" s="9"/>
      <c r="E18" s="29">
        <v>5.0999999999999996</v>
      </c>
      <c r="F18" s="10"/>
      <c r="G18" s="4"/>
      <c r="H18" s="51">
        <f t="shared" ref="H18:H20" si="0">ROUND(A18*E18,2)</f>
        <v>0</v>
      </c>
      <c r="I18" s="4"/>
      <c r="J18" s="78">
        <f>_xlfn.IFS($A$21&lt;10,0,$A$21&lt;25,40,$A$21&lt;50,55,$A$21&lt;100,65,"WAAR",70)</f>
        <v>0</v>
      </c>
      <c r="K18" s="30" t="s">
        <v>2</v>
      </c>
      <c r="L18" s="51">
        <f t="shared" ref="L18:L20" si="1">ROUND((A18*E18)*(100-J18)/100,2)</f>
        <v>0</v>
      </c>
      <c r="M18" s="4"/>
    </row>
    <row r="19" spans="1:13" s="11" customFormat="1" ht="12" customHeight="1" x14ac:dyDescent="0.2">
      <c r="A19" s="28"/>
      <c r="B19" s="4" t="s">
        <v>17</v>
      </c>
      <c r="C19" s="9"/>
      <c r="D19" s="9"/>
      <c r="E19" s="29">
        <v>7.5</v>
      </c>
      <c r="F19" s="10"/>
      <c r="G19" s="4"/>
      <c r="H19" s="51">
        <f t="shared" si="0"/>
        <v>0</v>
      </c>
      <c r="I19" s="4"/>
      <c r="J19" s="78">
        <f>_xlfn.IFS($A$21&lt;10,0,$A$21&lt;25,40,$A$21&lt;50,55,$A$21&lt;100,65,"WAAR",70)</f>
        <v>0</v>
      </c>
      <c r="K19" s="30" t="s">
        <v>2</v>
      </c>
      <c r="L19" s="51">
        <f t="shared" si="1"/>
        <v>0</v>
      </c>
      <c r="M19" s="31"/>
    </row>
    <row r="20" spans="1:13" s="11" customFormat="1" ht="12" customHeight="1" x14ac:dyDescent="0.2">
      <c r="A20" s="28"/>
      <c r="B20" s="4" t="s">
        <v>18</v>
      </c>
      <c r="C20" s="9"/>
      <c r="D20" s="9"/>
      <c r="E20" s="29">
        <v>9.3000000000000007</v>
      </c>
      <c r="F20" s="10"/>
      <c r="G20" s="4"/>
      <c r="H20" s="51">
        <f t="shared" si="0"/>
        <v>0</v>
      </c>
      <c r="I20" s="4"/>
      <c r="J20" s="78">
        <f>_xlfn.IFS($A$21&lt;10,0,$A$21&lt;25,40,$A$21&lt;50,55,$A$21&lt;100,65,"WAAR",70)</f>
        <v>0</v>
      </c>
      <c r="K20" s="30" t="s">
        <v>2</v>
      </c>
      <c r="L20" s="51">
        <f t="shared" si="1"/>
        <v>0</v>
      </c>
      <c r="M20" s="31"/>
    </row>
    <row r="21" spans="1:13" s="11" customFormat="1" ht="12" customHeight="1" thickBot="1" x14ac:dyDescent="0.25">
      <c r="A21" s="50">
        <f>SUM(A17:A20)</f>
        <v>0</v>
      </c>
      <c r="B21" s="16" t="s">
        <v>19</v>
      </c>
      <c r="C21" s="32"/>
      <c r="D21" s="9" t="s">
        <v>0</v>
      </c>
      <c r="E21" s="33"/>
      <c r="F21" s="55">
        <f>'dorure jaune'!F21</f>
        <v>1.22</v>
      </c>
      <c r="G21" s="34" t="s">
        <v>1</v>
      </c>
      <c r="H21" s="4"/>
      <c r="I21" s="4"/>
      <c r="J21" s="4"/>
      <c r="K21" s="4"/>
      <c r="L21" s="51">
        <f>ROUND(C21*F21,2)</f>
        <v>0</v>
      </c>
      <c r="M21" s="31"/>
    </row>
    <row r="22" spans="1:13" s="11" customFormat="1" ht="12" customHeight="1" thickTop="1" thickBot="1" x14ac:dyDescent="0.25">
      <c r="A22" s="4"/>
      <c r="B22" s="4"/>
      <c r="C22" s="9"/>
      <c r="D22" s="9"/>
      <c r="E22" s="33"/>
      <c r="F22" s="10"/>
      <c r="G22" s="4"/>
      <c r="H22" s="4"/>
      <c r="I22" s="4"/>
      <c r="J22" s="35"/>
      <c r="K22" s="4"/>
      <c r="L22" s="52">
        <f>SUM(L17:L21)</f>
        <v>0</v>
      </c>
      <c r="M22" s="35"/>
    </row>
    <row r="23" spans="1:13" s="11" customFormat="1" ht="12" customHeight="1" thickTop="1" x14ac:dyDescent="0.2">
      <c r="A23" s="4"/>
      <c r="B23" s="4"/>
      <c r="C23" s="9"/>
      <c r="D23" s="9"/>
      <c r="E23" s="33"/>
      <c r="F23" s="10"/>
      <c r="G23" s="4"/>
      <c r="H23" s="29"/>
      <c r="I23" s="4"/>
      <c r="J23" s="26"/>
      <c r="K23" s="26"/>
      <c r="L23" s="4"/>
      <c r="M23" s="4"/>
    </row>
    <row r="24" spans="1:13" s="15" customFormat="1" ht="12" customHeight="1" x14ac:dyDescent="0.2">
      <c r="A24" s="17" t="s">
        <v>28</v>
      </c>
      <c r="B24" s="18"/>
      <c r="C24" s="19"/>
      <c r="D24" s="19"/>
      <c r="E24" s="19"/>
      <c r="F24" s="20"/>
      <c r="G24" s="18"/>
      <c r="H24" s="19"/>
      <c r="I24" s="8"/>
      <c r="J24" s="4"/>
      <c r="K24" s="4"/>
      <c r="L24" s="8"/>
      <c r="M24" s="8"/>
    </row>
    <row r="25" spans="1:13" s="27" customFormat="1" ht="12" customHeight="1" x14ac:dyDescent="0.2">
      <c r="A25" s="21" t="s">
        <v>9</v>
      </c>
      <c r="B25" s="21"/>
      <c r="C25" s="22"/>
      <c r="D25" s="23" t="s">
        <v>10</v>
      </c>
      <c r="E25" s="23" t="s">
        <v>11</v>
      </c>
      <c r="F25" s="24"/>
      <c r="G25" s="24" t="s">
        <v>12</v>
      </c>
      <c r="H25" s="25"/>
      <c r="I25" s="21"/>
      <c r="J25" s="25"/>
      <c r="K25" s="24" t="s">
        <v>13</v>
      </c>
      <c r="L25" s="23" t="s">
        <v>14</v>
      </c>
      <c r="M25" s="26"/>
    </row>
    <row r="26" spans="1:13" s="11" customFormat="1" ht="12" customHeight="1" x14ac:dyDescent="0.2">
      <c r="A26" s="28"/>
      <c r="B26" s="4" t="s">
        <v>15</v>
      </c>
      <c r="C26" s="9"/>
      <c r="D26" s="9"/>
      <c r="E26" s="29">
        <v>6.2</v>
      </c>
      <c r="F26" s="10"/>
      <c r="G26" s="4"/>
      <c r="H26" s="51">
        <f>ROUND(A26*E26,2)</f>
        <v>0</v>
      </c>
      <c r="I26" s="4"/>
      <c r="J26" s="78">
        <f>_xlfn.IFS($A$30&lt;10,0,$A$30&lt;25,40,$A$30&lt;50,55,$A$30&lt;100,65,"WAAR",70)</f>
        <v>0</v>
      </c>
      <c r="K26" s="30" t="s">
        <v>2</v>
      </c>
      <c r="L26" s="51">
        <f t="shared" ref="L26:L29" si="2">ROUND((A26*E26)*(100-J26)/100,2)</f>
        <v>0</v>
      </c>
      <c r="M26" s="4"/>
    </row>
    <row r="27" spans="1:13" s="11" customFormat="1" ht="12" customHeight="1" x14ac:dyDescent="0.2">
      <c r="A27" s="28"/>
      <c r="B27" s="4" t="s">
        <v>16</v>
      </c>
      <c r="C27" s="9"/>
      <c r="D27" s="9"/>
      <c r="E27" s="29">
        <v>6.2</v>
      </c>
      <c r="F27" s="10"/>
      <c r="G27" s="4"/>
      <c r="H27" s="51">
        <f t="shared" ref="H27:H29" si="3">ROUND(A27*E27,2)</f>
        <v>0</v>
      </c>
      <c r="I27" s="4"/>
      <c r="J27" s="78">
        <f>_xlfn.IFS($A$30&lt;10,0,$A$30&lt;25,40,$A$30&lt;50,55,$A$30&lt;100,65,"WAAR",70)</f>
        <v>0</v>
      </c>
      <c r="K27" s="30" t="s">
        <v>2</v>
      </c>
      <c r="L27" s="51">
        <f t="shared" si="2"/>
        <v>0</v>
      </c>
      <c r="M27" s="4"/>
    </row>
    <row r="28" spans="1:13" s="11" customFormat="1" ht="12" customHeight="1" x14ac:dyDescent="0.2">
      <c r="A28" s="28"/>
      <c r="B28" s="4" t="s">
        <v>17</v>
      </c>
      <c r="C28" s="9"/>
      <c r="D28" s="9"/>
      <c r="E28" s="29">
        <v>8.9</v>
      </c>
      <c r="F28" s="10"/>
      <c r="G28" s="4"/>
      <c r="H28" s="51">
        <f t="shared" si="3"/>
        <v>0</v>
      </c>
      <c r="I28" s="4"/>
      <c r="J28" s="78">
        <f>_xlfn.IFS($A$30&lt;10,0,$A$30&lt;25,40,$A$30&lt;50,55,$A$30&lt;100,65,"WAAR",70)</f>
        <v>0</v>
      </c>
      <c r="K28" s="30" t="s">
        <v>2</v>
      </c>
      <c r="L28" s="51">
        <f t="shared" si="2"/>
        <v>0</v>
      </c>
      <c r="M28" s="31"/>
    </row>
    <row r="29" spans="1:13" s="11" customFormat="1" ht="12" customHeight="1" x14ac:dyDescent="0.2">
      <c r="A29" s="28"/>
      <c r="B29" s="4" t="s">
        <v>18</v>
      </c>
      <c r="C29" s="9"/>
      <c r="D29" s="9"/>
      <c r="E29" s="29">
        <v>10.7</v>
      </c>
      <c r="F29" s="10"/>
      <c r="G29" s="4"/>
      <c r="H29" s="51">
        <f t="shared" si="3"/>
        <v>0</v>
      </c>
      <c r="I29" s="4"/>
      <c r="J29" s="78">
        <f>_xlfn.IFS($A$30&lt;10,0,$A$30&lt;25,40,$A$30&lt;50,55,$A$30&lt;100,65,"WAAR",70)</f>
        <v>0</v>
      </c>
      <c r="K29" s="30" t="s">
        <v>2</v>
      </c>
      <c r="L29" s="51">
        <f t="shared" si="2"/>
        <v>0</v>
      </c>
      <c r="M29" s="31"/>
    </row>
    <row r="30" spans="1:13" s="11" customFormat="1" ht="12" customHeight="1" thickBot="1" x14ac:dyDescent="0.25">
      <c r="A30" s="50">
        <f>SUM(A26:A29)</f>
        <v>0</v>
      </c>
      <c r="B30" s="16" t="s">
        <v>19</v>
      </c>
      <c r="C30" s="32"/>
      <c r="D30" s="9" t="s">
        <v>0</v>
      </c>
      <c r="E30" s="33"/>
      <c r="F30" s="79">
        <f>'dorure jaune'!F30</f>
        <v>3.66</v>
      </c>
      <c r="G30" s="34" t="s">
        <v>1</v>
      </c>
      <c r="H30" s="4"/>
      <c r="I30" s="4"/>
      <c r="J30" s="4"/>
      <c r="K30" s="4"/>
      <c r="L30" s="51">
        <f>ROUND(C30*F30,2)</f>
        <v>0</v>
      </c>
      <c r="M30" s="31"/>
    </row>
    <row r="31" spans="1:13" s="11" customFormat="1" ht="12" customHeight="1" thickTop="1" thickBot="1" x14ac:dyDescent="0.25">
      <c r="A31" s="4"/>
      <c r="B31" s="4"/>
      <c r="C31" s="9"/>
      <c r="D31" s="9"/>
      <c r="E31" s="33"/>
      <c r="F31" s="10"/>
      <c r="G31" s="4"/>
      <c r="H31" s="4"/>
      <c r="I31" s="4"/>
      <c r="J31" s="35"/>
      <c r="K31" s="4"/>
      <c r="L31" s="52">
        <f>SUM(L26:L30)</f>
        <v>0</v>
      </c>
      <c r="M31" s="35"/>
    </row>
    <row r="32" spans="1:13" s="11" customFormat="1" ht="12" customHeight="1" thickTop="1" x14ac:dyDescent="0.2">
      <c r="A32" s="4"/>
      <c r="B32" s="4"/>
      <c r="C32" s="9"/>
      <c r="D32" s="9"/>
      <c r="E32" s="9"/>
      <c r="F32" s="10"/>
      <c r="G32" s="4"/>
      <c r="H32" s="29"/>
      <c r="I32" s="4"/>
      <c r="J32" s="26"/>
      <c r="K32" s="26"/>
      <c r="L32" s="4"/>
      <c r="M32" s="4"/>
    </row>
    <row r="33" spans="1:13" s="15" customFormat="1" ht="12" customHeight="1" x14ac:dyDescent="0.2">
      <c r="A33" s="17" t="s">
        <v>29</v>
      </c>
      <c r="B33" s="18"/>
      <c r="C33" s="19"/>
      <c r="D33" s="19"/>
      <c r="E33" s="19"/>
      <c r="F33" s="20"/>
      <c r="G33" s="18"/>
      <c r="H33" s="19"/>
      <c r="I33" s="8"/>
      <c r="J33" s="4"/>
      <c r="K33" s="4"/>
      <c r="L33" s="8"/>
      <c r="M33" s="8"/>
    </row>
    <row r="34" spans="1:13" s="27" customFormat="1" ht="12" customHeight="1" x14ac:dyDescent="0.2">
      <c r="A34" s="21" t="s">
        <v>9</v>
      </c>
      <c r="B34" s="21"/>
      <c r="C34" s="22"/>
      <c r="D34" s="23" t="s">
        <v>10</v>
      </c>
      <c r="E34" s="23" t="s">
        <v>11</v>
      </c>
      <c r="F34" s="24"/>
      <c r="G34" s="24" t="s">
        <v>12</v>
      </c>
      <c r="H34" s="25"/>
      <c r="I34" s="21"/>
      <c r="J34" s="25"/>
      <c r="K34" s="24" t="s">
        <v>13</v>
      </c>
      <c r="L34" s="23" t="s">
        <v>14</v>
      </c>
      <c r="M34" s="26"/>
    </row>
    <row r="35" spans="1:13" s="11" customFormat="1" ht="12" customHeight="1" x14ac:dyDescent="0.2">
      <c r="A35" s="28"/>
      <c r="B35" s="4" t="s">
        <v>15</v>
      </c>
      <c r="C35" s="9"/>
      <c r="D35" s="9"/>
      <c r="E35" s="29">
        <v>7.2</v>
      </c>
      <c r="F35" s="10"/>
      <c r="G35" s="4"/>
      <c r="H35" s="51">
        <f>ROUND(A35*E35,2)</f>
        <v>0</v>
      </c>
      <c r="I35" s="4"/>
      <c r="J35" s="78">
        <f>_xlfn.IFS($A$39&lt;10,0,$A$39&lt;25,40,$A$39&lt;50,55,$A$39&lt;100,65,"WAAR",70)</f>
        <v>0</v>
      </c>
      <c r="K35" s="30" t="s">
        <v>2</v>
      </c>
      <c r="L35" s="51">
        <f t="shared" ref="L35:L38" si="4">ROUND((A35*E35)*(100-J35)/100,2)</f>
        <v>0</v>
      </c>
      <c r="M35" s="4"/>
    </row>
    <row r="36" spans="1:13" s="11" customFormat="1" ht="12" customHeight="1" x14ac:dyDescent="0.2">
      <c r="A36" s="28"/>
      <c r="B36" s="4" t="s">
        <v>16</v>
      </c>
      <c r="C36" s="9"/>
      <c r="D36" s="9"/>
      <c r="E36" s="29">
        <v>7.2</v>
      </c>
      <c r="F36" s="10"/>
      <c r="G36" s="4"/>
      <c r="H36" s="51">
        <f t="shared" ref="H36:H38" si="5">ROUND(A36*E36,2)</f>
        <v>0</v>
      </c>
      <c r="I36" s="4"/>
      <c r="J36" s="78">
        <f t="shared" ref="J36:J38" si="6">_xlfn.IFS($A$39&lt;10,0,$A$39&lt;25,40,$A$39&lt;50,55,$A$39&lt;100,65,"WAAR",70)</f>
        <v>0</v>
      </c>
      <c r="K36" s="30" t="s">
        <v>2</v>
      </c>
      <c r="L36" s="51">
        <f t="shared" si="4"/>
        <v>0</v>
      </c>
      <c r="M36" s="4"/>
    </row>
    <row r="37" spans="1:13" s="11" customFormat="1" ht="12" customHeight="1" x14ac:dyDescent="0.2">
      <c r="A37" s="28"/>
      <c r="B37" s="4" t="s">
        <v>17</v>
      </c>
      <c r="C37" s="9"/>
      <c r="D37" s="9"/>
      <c r="E37" s="29">
        <v>10.3</v>
      </c>
      <c r="F37" s="10"/>
      <c r="G37" s="4"/>
      <c r="H37" s="51">
        <f t="shared" si="5"/>
        <v>0</v>
      </c>
      <c r="I37" s="4"/>
      <c r="J37" s="78">
        <f t="shared" si="6"/>
        <v>0</v>
      </c>
      <c r="K37" s="30" t="s">
        <v>2</v>
      </c>
      <c r="L37" s="51">
        <f t="shared" si="4"/>
        <v>0</v>
      </c>
      <c r="M37" s="31"/>
    </row>
    <row r="38" spans="1:13" s="11" customFormat="1" ht="12" customHeight="1" x14ac:dyDescent="0.2">
      <c r="A38" s="28"/>
      <c r="B38" s="4" t="s">
        <v>18</v>
      </c>
      <c r="C38" s="9"/>
      <c r="D38" s="9"/>
      <c r="E38" s="29">
        <v>12.1</v>
      </c>
      <c r="F38" s="10"/>
      <c r="G38" s="4"/>
      <c r="H38" s="51">
        <f t="shared" si="5"/>
        <v>0</v>
      </c>
      <c r="I38" s="4"/>
      <c r="J38" s="78">
        <f t="shared" si="6"/>
        <v>0</v>
      </c>
      <c r="K38" s="30" t="s">
        <v>2</v>
      </c>
      <c r="L38" s="51">
        <f t="shared" si="4"/>
        <v>0</v>
      </c>
      <c r="M38" s="31"/>
    </row>
    <row r="39" spans="1:13" s="11" customFormat="1" ht="12" customHeight="1" thickBot="1" x14ac:dyDescent="0.25">
      <c r="A39" s="50">
        <f>SUM(A35:A38)</f>
        <v>0</v>
      </c>
      <c r="B39" s="16" t="s">
        <v>19</v>
      </c>
      <c r="C39" s="32"/>
      <c r="D39" s="9" t="s">
        <v>0</v>
      </c>
      <c r="E39" s="33"/>
      <c r="F39" s="79">
        <f>'dorure jaune'!F39</f>
        <v>6.1</v>
      </c>
      <c r="G39" s="34" t="s">
        <v>1</v>
      </c>
      <c r="H39" s="4"/>
      <c r="I39" s="4"/>
      <c r="J39" s="4"/>
      <c r="K39" s="4"/>
      <c r="L39" s="51">
        <f>ROUND(C39*F39,2)</f>
        <v>0</v>
      </c>
      <c r="M39" s="31"/>
    </row>
    <row r="40" spans="1:13" s="11" customFormat="1" ht="12" customHeight="1" thickTop="1" thickBot="1" x14ac:dyDescent="0.25">
      <c r="A40" s="4"/>
      <c r="B40" s="4"/>
      <c r="C40" s="9"/>
      <c r="D40" s="9"/>
      <c r="E40" s="33"/>
      <c r="F40" s="10"/>
      <c r="G40" s="4"/>
      <c r="H40" s="4"/>
      <c r="I40" s="4"/>
      <c r="J40" s="35"/>
      <c r="K40" s="4"/>
      <c r="L40" s="52">
        <f>SUM(L35:L39)</f>
        <v>0</v>
      </c>
      <c r="M40" s="35"/>
    </row>
    <row r="41" spans="1:13" s="11" customFormat="1" ht="12" customHeight="1" thickTop="1" x14ac:dyDescent="0.2">
      <c r="A41" s="4"/>
      <c r="B41" s="4"/>
      <c r="C41" s="9"/>
      <c r="D41" s="9"/>
      <c r="E41" s="9"/>
      <c r="F41" s="10"/>
      <c r="G41" s="4"/>
      <c r="H41" s="29"/>
      <c r="I41" s="4"/>
      <c r="J41" s="26"/>
      <c r="K41" s="26"/>
      <c r="L41" s="4"/>
      <c r="M41" s="4"/>
    </row>
    <row r="42" spans="1:13" s="15" customFormat="1" ht="12" customHeight="1" x14ac:dyDescent="0.2">
      <c r="A42" s="17" t="s">
        <v>30</v>
      </c>
      <c r="B42" s="18"/>
      <c r="C42" s="19"/>
      <c r="D42" s="19"/>
      <c r="E42" s="19"/>
      <c r="F42" s="20"/>
      <c r="G42" s="18"/>
      <c r="H42" s="19"/>
      <c r="I42" s="8"/>
      <c r="J42" s="4"/>
      <c r="K42" s="4"/>
      <c r="L42" s="8"/>
      <c r="M42" s="8"/>
    </row>
    <row r="43" spans="1:13" s="27" customFormat="1" ht="12" customHeight="1" x14ac:dyDescent="0.2">
      <c r="A43" s="21" t="s">
        <v>9</v>
      </c>
      <c r="B43" s="21"/>
      <c r="C43" s="22"/>
      <c r="D43" s="23" t="s">
        <v>10</v>
      </c>
      <c r="E43" s="23" t="s">
        <v>11</v>
      </c>
      <c r="F43" s="24"/>
      <c r="G43" s="24" t="s">
        <v>12</v>
      </c>
      <c r="H43" s="25"/>
      <c r="I43" s="21"/>
      <c r="J43" s="25"/>
      <c r="K43" s="24" t="s">
        <v>13</v>
      </c>
      <c r="L43" s="23" t="s">
        <v>14</v>
      </c>
      <c r="M43" s="26"/>
    </row>
    <row r="44" spans="1:13" s="11" customFormat="1" ht="12" customHeight="1" x14ac:dyDescent="0.2">
      <c r="A44" s="28"/>
      <c r="B44" s="4" t="s">
        <v>15</v>
      </c>
      <c r="C44" s="9"/>
      <c r="D44" s="9"/>
      <c r="E44" s="29">
        <v>8.3000000000000007</v>
      </c>
      <c r="F44" s="10"/>
      <c r="G44" s="4"/>
      <c r="H44" s="51">
        <f>ROUND(A44*E44,2)</f>
        <v>0</v>
      </c>
      <c r="I44" s="4"/>
      <c r="J44" s="78">
        <f>_xlfn.IFS($A$48&lt;10,0,$A$48&lt;25,40,$A$48&lt;50,55,$A$48&lt;100,65,"WAAR",70)</f>
        <v>0</v>
      </c>
      <c r="K44" s="30" t="s">
        <v>2</v>
      </c>
      <c r="L44" s="51">
        <f t="shared" ref="L44:L47" si="7">ROUND((A44*E44)*(100-J44)/100,2)</f>
        <v>0</v>
      </c>
      <c r="M44" s="4"/>
    </row>
    <row r="45" spans="1:13" s="11" customFormat="1" ht="12" customHeight="1" x14ac:dyDescent="0.2">
      <c r="A45" s="28"/>
      <c r="B45" s="4" t="s">
        <v>16</v>
      </c>
      <c r="C45" s="9"/>
      <c r="D45" s="9"/>
      <c r="E45" s="29">
        <v>8.3000000000000007</v>
      </c>
      <c r="F45" s="10"/>
      <c r="G45" s="4"/>
      <c r="H45" s="51">
        <f t="shared" ref="H45:H47" si="8">ROUND(A45*E45,2)</f>
        <v>0</v>
      </c>
      <c r="I45" s="4"/>
      <c r="J45" s="78">
        <f t="shared" ref="J45:J47" si="9">_xlfn.IFS($A$48&lt;10,0,$A$48&lt;25,40,$A$48&lt;50,55,$A$48&lt;100,65,"WAAR",70)</f>
        <v>0</v>
      </c>
      <c r="K45" s="30" t="s">
        <v>2</v>
      </c>
      <c r="L45" s="51">
        <f t="shared" si="7"/>
        <v>0</v>
      </c>
      <c r="M45" s="4"/>
    </row>
    <row r="46" spans="1:13" s="11" customFormat="1" ht="12" customHeight="1" x14ac:dyDescent="0.2">
      <c r="A46" s="28"/>
      <c r="B46" s="4" t="s">
        <v>17</v>
      </c>
      <c r="C46" s="9"/>
      <c r="D46" s="9"/>
      <c r="E46" s="29">
        <v>11.7</v>
      </c>
      <c r="F46" s="10"/>
      <c r="G46" s="4"/>
      <c r="H46" s="51">
        <f t="shared" si="8"/>
        <v>0</v>
      </c>
      <c r="I46" s="4"/>
      <c r="J46" s="78">
        <f t="shared" si="9"/>
        <v>0</v>
      </c>
      <c r="K46" s="30" t="s">
        <v>2</v>
      </c>
      <c r="L46" s="51">
        <f t="shared" si="7"/>
        <v>0</v>
      </c>
      <c r="M46" s="31"/>
    </row>
    <row r="47" spans="1:13" s="11" customFormat="1" ht="12" customHeight="1" x14ac:dyDescent="0.2">
      <c r="A47" s="28"/>
      <c r="B47" s="4" t="s">
        <v>18</v>
      </c>
      <c r="C47" s="9"/>
      <c r="D47" s="9"/>
      <c r="E47" s="29">
        <v>13.5</v>
      </c>
      <c r="F47" s="10"/>
      <c r="G47" s="4"/>
      <c r="H47" s="51">
        <f t="shared" si="8"/>
        <v>0</v>
      </c>
      <c r="I47" s="4"/>
      <c r="J47" s="78">
        <f t="shared" si="9"/>
        <v>0</v>
      </c>
      <c r="K47" s="30" t="s">
        <v>2</v>
      </c>
      <c r="L47" s="51">
        <f t="shared" si="7"/>
        <v>0</v>
      </c>
      <c r="M47" s="31"/>
    </row>
    <row r="48" spans="1:13" s="11" customFormat="1" ht="12" customHeight="1" thickBot="1" x14ac:dyDescent="0.25">
      <c r="A48" s="50">
        <f>SUM(A44:A47)</f>
        <v>0</v>
      </c>
      <c r="B48" s="16" t="s">
        <v>19</v>
      </c>
      <c r="C48" s="32"/>
      <c r="D48" s="9" t="s">
        <v>0</v>
      </c>
      <c r="E48" s="33"/>
      <c r="F48" s="79">
        <f>'dorure jaune'!F48</f>
        <v>12.2</v>
      </c>
      <c r="G48" s="34" t="s">
        <v>1</v>
      </c>
      <c r="H48" s="4"/>
      <c r="I48" s="4"/>
      <c r="J48" s="4"/>
      <c r="K48" s="4"/>
      <c r="L48" s="51">
        <f>ROUND(C48*F48,2)</f>
        <v>0</v>
      </c>
      <c r="M48" s="31"/>
    </row>
    <row r="49" spans="1:13" s="11" customFormat="1" ht="12" customHeight="1" thickTop="1" thickBot="1" x14ac:dyDescent="0.25">
      <c r="A49" s="4"/>
      <c r="B49" s="4"/>
      <c r="C49" s="9"/>
      <c r="D49" s="9"/>
      <c r="E49" s="33"/>
      <c r="F49" s="10"/>
      <c r="G49" s="4"/>
      <c r="H49" s="4"/>
      <c r="I49" s="4"/>
      <c r="J49" s="35"/>
      <c r="K49" s="4"/>
      <c r="L49" s="52">
        <f>SUM(L44:L48)</f>
        <v>0</v>
      </c>
      <c r="M49" s="35"/>
    </row>
    <row r="50" spans="1:13" s="11" customFormat="1" ht="12" customHeight="1" thickTop="1" x14ac:dyDescent="0.2">
      <c r="A50" s="4"/>
      <c r="B50" s="4"/>
      <c r="C50" s="9"/>
      <c r="D50" s="9"/>
      <c r="E50" s="9"/>
      <c r="F50" s="10"/>
      <c r="G50" s="4"/>
      <c r="H50" s="29"/>
      <c r="I50" s="4"/>
      <c r="J50" s="4"/>
      <c r="K50" s="4"/>
      <c r="L50" s="4"/>
      <c r="M50" s="4"/>
    </row>
    <row r="51" spans="1:13" s="11" customFormat="1" ht="12" customHeight="1" x14ac:dyDescent="0.2">
      <c r="A51" s="4" t="s">
        <v>38</v>
      </c>
      <c r="B51" s="4"/>
      <c r="C51" s="9"/>
      <c r="D51" s="9"/>
      <c r="E51" s="9"/>
      <c r="F51" s="10"/>
      <c r="G51" s="4"/>
      <c r="H51" s="29"/>
      <c r="I51" s="4"/>
      <c r="J51" s="4"/>
      <c r="K51" s="4"/>
      <c r="L51" s="4"/>
      <c r="M51" s="4"/>
    </row>
    <row r="52" spans="1:13" s="11" customFormat="1" ht="12" customHeight="1" x14ac:dyDescent="0.2">
      <c r="A52" s="4" t="s">
        <v>39</v>
      </c>
      <c r="B52" s="4"/>
      <c r="C52" s="9"/>
      <c r="D52" s="9"/>
      <c r="E52" s="9"/>
      <c r="F52" s="10"/>
      <c r="G52" s="4"/>
      <c r="H52" s="29"/>
      <c r="I52" s="4"/>
      <c r="J52" s="4"/>
      <c r="K52" s="4"/>
      <c r="L52" s="4"/>
      <c r="M52" s="4"/>
    </row>
    <row r="53" spans="1:13" s="11" customFormat="1" ht="12" customHeight="1" x14ac:dyDescent="0.2">
      <c r="A53" s="32"/>
      <c r="B53" s="4" t="s">
        <v>23</v>
      </c>
      <c r="C53" s="9"/>
      <c r="D53" s="9"/>
      <c r="E53" s="33"/>
      <c r="H53" s="79">
        <f>'dorure jaune'!H53</f>
        <v>1.49</v>
      </c>
      <c r="I53" s="34" t="s">
        <v>1</v>
      </c>
      <c r="J53" s="4"/>
      <c r="K53" s="4"/>
      <c r="L53" s="53">
        <f>A53*H53</f>
        <v>0</v>
      </c>
      <c r="M53" s="4"/>
    </row>
    <row r="54" spans="1:13" s="11" customFormat="1" ht="12" customHeight="1" x14ac:dyDescent="0.2">
      <c r="A54" s="28"/>
      <c r="B54" s="4" t="s">
        <v>24</v>
      </c>
      <c r="C54" s="9"/>
      <c r="D54" s="9"/>
      <c r="E54" s="9"/>
      <c r="F54" s="10"/>
      <c r="G54" s="4"/>
      <c r="H54" s="79">
        <f>'dorure jaune'!H54</f>
        <v>12</v>
      </c>
      <c r="I54" s="36" t="s">
        <v>3</v>
      </c>
      <c r="J54" s="4"/>
      <c r="K54" s="4"/>
      <c r="L54" s="53">
        <f>A54*H54</f>
        <v>0</v>
      </c>
    </row>
    <row r="55" spans="1:13" s="11" customFormat="1" ht="12" customHeight="1" x14ac:dyDescent="0.2">
      <c r="A55" s="28"/>
      <c r="B55" s="4" t="s">
        <v>25</v>
      </c>
      <c r="C55" s="9"/>
      <c r="D55" s="9"/>
      <c r="E55" s="9"/>
      <c r="F55" s="10"/>
      <c r="G55" s="4"/>
      <c r="H55" s="79">
        <f>'dorure jaune'!H55</f>
        <v>1.4</v>
      </c>
      <c r="I55" s="36" t="s">
        <v>4</v>
      </c>
      <c r="J55" s="4"/>
      <c r="K55" s="4"/>
      <c r="L55" s="53">
        <f>A55*H55</f>
        <v>0</v>
      </c>
      <c r="M55" s="4"/>
    </row>
    <row r="56" spans="1:13" s="11" customFormat="1" ht="12" customHeight="1" thickBot="1" x14ac:dyDescent="0.25">
      <c r="A56" s="4"/>
      <c r="B56" s="4"/>
      <c r="C56" s="9"/>
      <c r="D56" s="9"/>
      <c r="E56" s="9"/>
      <c r="F56" s="10"/>
      <c r="G56" s="4"/>
      <c r="H56" s="51"/>
      <c r="I56" s="4"/>
      <c r="J56" s="4"/>
      <c r="K56" s="4"/>
      <c r="L56" s="4"/>
      <c r="M56" s="4"/>
    </row>
    <row r="57" spans="1:13" s="41" customFormat="1" ht="17.45" customHeight="1" thickBot="1" x14ac:dyDescent="0.35">
      <c r="A57" s="37"/>
      <c r="B57" s="37"/>
      <c r="C57" s="38"/>
      <c r="D57" s="38"/>
      <c r="E57" s="38"/>
      <c r="F57" s="39"/>
      <c r="G57" s="37"/>
      <c r="H57" s="38"/>
      <c r="I57" s="37"/>
      <c r="J57" s="37"/>
      <c r="K57" s="37"/>
      <c r="L57" s="40" t="s">
        <v>26</v>
      </c>
      <c r="M57" s="54">
        <f>L22+L31+L40+L49+L53+L54+L55</f>
        <v>0</v>
      </c>
    </row>
    <row r="58" spans="1:13" s="48" customFormat="1" ht="12.95" customHeight="1" x14ac:dyDescent="0.25">
      <c r="A58" s="42"/>
      <c r="B58" s="42"/>
      <c r="C58" s="43"/>
      <c r="D58" s="43"/>
      <c r="E58" s="43"/>
      <c r="F58" s="44"/>
      <c r="G58" s="42"/>
      <c r="H58" s="43"/>
      <c r="I58" s="45"/>
      <c r="J58" s="45"/>
      <c r="K58" s="45"/>
      <c r="L58" s="46"/>
      <c r="M58" s="47"/>
    </row>
    <row r="68" spans="1:13" s="48" customFormat="1" ht="12.95" customHeight="1" x14ac:dyDescent="0.25">
      <c r="A68" s="42"/>
      <c r="B68" s="42"/>
      <c r="C68" s="43"/>
      <c r="D68" s="43"/>
      <c r="E68" s="43"/>
      <c r="F68" s="44"/>
      <c r="G68" s="42"/>
      <c r="H68" s="43"/>
      <c r="I68" s="45"/>
      <c r="J68" s="45"/>
      <c r="K68" s="45"/>
      <c r="L68" s="46"/>
      <c r="M68" s="47"/>
    </row>
    <row r="69" spans="1:13" s="48" customFormat="1" ht="12.95" customHeight="1" x14ac:dyDescent="0.25">
      <c r="A69" s="42"/>
      <c r="B69" s="42"/>
      <c r="C69" s="43"/>
      <c r="D69" s="43"/>
      <c r="E69" s="43"/>
      <c r="F69" s="44"/>
      <c r="G69" s="42"/>
      <c r="H69" s="43"/>
      <c r="I69" s="45"/>
      <c r="J69" s="45"/>
      <c r="K69" s="45"/>
      <c r="L69" s="46"/>
      <c r="M69" s="47"/>
    </row>
    <row r="70" spans="1:13" s="48" customFormat="1" ht="12.95" customHeight="1" x14ac:dyDescent="0.25">
      <c r="A70" s="42"/>
      <c r="B70" s="42"/>
      <c r="C70" s="43"/>
      <c r="D70" s="43"/>
      <c r="E70" s="43"/>
      <c r="F70" s="44"/>
      <c r="G70" s="42"/>
      <c r="H70" s="43"/>
      <c r="I70" s="45"/>
      <c r="J70" s="45"/>
      <c r="K70" s="45"/>
      <c r="L70" s="46"/>
      <c r="M70" s="47"/>
    </row>
  </sheetData>
  <pageMargins left="0.78740157480314965" right="0.19685039370078741" top="1.3779527559055118" bottom="0.62992125984251968" header="0.51181102362204722" footer="0.51181102362204722"/>
  <pageSetup paperSize="9" orientation="portrait" r:id="rId1"/>
  <headerFooter alignWithMargins="0">
    <oddHeader>&amp;L&amp;"-,Standaard"&amp;24E. VAN RANST, Zonen bv
&amp;8Industriepark Brechtsebaan 3, 2900 SCHOTEN, BELGIË, T. +32 3 6585534, info@vanranst.be, www.vanranst.be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C6F4-144E-4B2B-8525-242B4AC27EC4}">
  <dimension ref="A1:N62"/>
  <sheetViews>
    <sheetView view="pageBreakPreview" zoomScale="145" zoomScaleNormal="100" zoomScaleSheetLayoutView="145" zoomScalePageLayoutView="115" workbookViewId="0">
      <selection activeCell="B4" sqref="B4"/>
    </sheetView>
  </sheetViews>
  <sheetFormatPr defaultColWidth="10" defaultRowHeight="12.95" customHeight="1" x14ac:dyDescent="0.2"/>
  <cols>
    <col min="1" max="1" width="5.7109375" style="42" customWidth="1"/>
    <col min="2" max="2" width="13.42578125" style="42" customWidth="1"/>
    <col min="3" max="3" width="7.7109375" style="43" customWidth="1"/>
    <col min="4" max="4" width="2.140625" style="43" customWidth="1"/>
    <col min="5" max="5" width="7.140625" style="43" customWidth="1"/>
    <col min="6" max="6" width="5.7109375" style="44" customWidth="1"/>
    <col min="7" max="7" width="2.85546875" style="42" customWidth="1"/>
    <col min="8" max="8" width="8.5703125" style="43" customWidth="1"/>
    <col min="9" max="9" width="2.5703125" style="45" customWidth="1"/>
    <col min="10" max="10" width="6.28515625" style="45" customWidth="1"/>
    <col min="11" max="11" width="1.7109375" style="45" customWidth="1"/>
    <col min="12" max="12" width="11.140625" style="46" customWidth="1"/>
    <col min="13" max="13" width="11.5703125" style="42" customWidth="1"/>
    <col min="14" max="14" width="6.7109375" style="49" customWidth="1"/>
    <col min="15" max="16384" width="10" style="49"/>
  </cols>
  <sheetData>
    <row r="1" spans="1:14" s="7" customFormat="1" ht="16.5" customHeight="1" x14ac:dyDescent="0.2">
      <c r="A1" s="1" t="s">
        <v>47</v>
      </c>
      <c r="B1" s="1"/>
      <c r="C1" s="2"/>
      <c r="D1" s="2"/>
      <c r="E1" s="2"/>
      <c r="F1" s="3"/>
      <c r="G1" s="1"/>
      <c r="H1" s="1"/>
      <c r="I1" s="4"/>
      <c r="J1" s="5"/>
      <c r="K1" s="5"/>
      <c r="L1" s="1"/>
      <c r="M1" s="6"/>
    </row>
    <row r="2" spans="1:14" s="7" customFormat="1" ht="12" customHeight="1" x14ac:dyDescent="0.2">
      <c r="A2" s="8" t="s">
        <v>37</v>
      </c>
      <c r="B2" s="1"/>
      <c r="C2" s="2"/>
      <c r="D2" s="2"/>
      <c r="E2" s="2"/>
      <c r="F2" s="3"/>
      <c r="G2" s="1"/>
      <c r="H2" s="1"/>
      <c r="I2" s="4"/>
      <c r="J2" s="5"/>
      <c r="K2" s="5"/>
      <c r="L2" s="1"/>
      <c r="M2" s="6"/>
    </row>
    <row r="3" spans="1:14" s="11" customFormat="1" ht="12" customHeight="1" x14ac:dyDescent="0.2">
      <c r="A3" s="8"/>
      <c r="B3" s="4"/>
      <c r="C3" s="9"/>
      <c r="D3" s="9"/>
      <c r="E3" s="9"/>
      <c r="F3" s="10"/>
      <c r="G3" s="4"/>
      <c r="H3" s="4"/>
      <c r="I3" s="4"/>
      <c r="J3" s="5"/>
      <c r="K3" s="5"/>
      <c r="L3" s="4"/>
      <c r="M3" s="4"/>
    </row>
    <row r="4" spans="1:14" s="11" customFormat="1" ht="12" customHeight="1" x14ac:dyDescent="0.2">
      <c r="A4" s="8" t="s">
        <v>5</v>
      </c>
      <c r="B4" s="8"/>
      <c r="C4" s="12"/>
      <c r="D4" s="12"/>
      <c r="E4" s="12"/>
      <c r="F4" s="13"/>
      <c r="G4" s="8"/>
      <c r="H4" s="12"/>
      <c r="I4" s="8"/>
      <c r="J4" s="8"/>
      <c r="K4" s="8"/>
      <c r="L4" s="14"/>
      <c r="M4" s="8"/>
    </row>
    <row r="5" spans="1:14" s="11" customFormat="1" ht="12" customHeight="1" x14ac:dyDescent="0.2">
      <c r="A5" s="4"/>
      <c r="B5" s="4"/>
      <c r="C5" s="9"/>
      <c r="D5" s="9"/>
      <c r="E5" s="9"/>
      <c r="F5" s="10"/>
      <c r="G5" s="4"/>
      <c r="H5" s="9"/>
      <c r="I5" s="4"/>
      <c r="J5" s="4"/>
      <c r="K5" s="4"/>
      <c r="L5" s="4"/>
      <c r="M5" s="4"/>
    </row>
    <row r="6" spans="1:14" s="11" customFormat="1" ht="12" customHeight="1" x14ac:dyDescent="0.2">
      <c r="A6" s="8" t="s">
        <v>6</v>
      </c>
      <c r="B6" s="4"/>
      <c r="C6" s="9"/>
      <c r="D6" s="9"/>
      <c r="E6" s="9"/>
      <c r="F6" s="10"/>
      <c r="G6" s="4"/>
      <c r="I6" s="4"/>
      <c r="J6" s="4" t="s">
        <v>7</v>
      </c>
      <c r="M6" s="4" t="s">
        <v>41</v>
      </c>
      <c r="N6" s="4"/>
    </row>
    <row r="7" spans="1:14" s="11" customFormat="1" ht="12" customHeight="1" x14ac:dyDescent="0.2">
      <c r="A7" s="8"/>
      <c r="B7" s="4"/>
      <c r="C7" s="9"/>
      <c r="D7" s="9"/>
      <c r="E7" s="9"/>
      <c r="F7" s="10"/>
      <c r="G7" s="4"/>
      <c r="H7" s="9"/>
      <c r="I7" s="4"/>
      <c r="J7" s="16"/>
      <c r="M7" s="4" t="s">
        <v>42</v>
      </c>
      <c r="N7" s="4"/>
    </row>
    <row r="8" spans="1:14" s="11" customFormat="1" ht="12" customHeight="1" x14ac:dyDescent="0.2">
      <c r="A8" s="65" t="s">
        <v>36</v>
      </c>
      <c r="B8" s="66"/>
      <c r="C8" s="67"/>
      <c r="D8" s="66"/>
      <c r="E8" s="67"/>
      <c r="F8" s="68"/>
      <c r="G8" s="68"/>
      <c r="H8" s="67"/>
      <c r="I8" s="68"/>
      <c r="J8" s="69"/>
      <c r="K8" s="66"/>
      <c r="L8" s="75"/>
      <c r="M8" s="4" t="s">
        <v>43</v>
      </c>
      <c r="N8" s="4"/>
    </row>
    <row r="9" spans="1:14" s="11" customFormat="1" ht="12" customHeight="1" x14ac:dyDescent="0.2">
      <c r="A9" s="71"/>
      <c r="B9" s="59"/>
      <c r="C9" s="58"/>
      <c r="D9" s="57"/>
      <c r="E9" s="58"/>
      <c r="F9" s="59"/>
      <c r="G9" s="59"/>
      <c r="H9" s="58"/>
      <c r="I9" s="59"/>
      <c r="J9" s="60"/>
      <c r="K9" s="57"/>
      <c r="L9" s="76"/>
      <c r="M9" s="4" t="s">
        <v>44</v>
      </c>
      <c r="N9" s="4"/>
    </row>
    <row r="10" spans="1:14" s="11" customFormat="1" ht="12" customHeight="1" x14ac:dyDescent="0.2">
      <c r="A10" s="71"/>
      <c r="B10" s="59"/>
      <c r="C10" s="58"/>
      <c r="D10" s="57"/>
      <c r="E10" s="58"/>
      <c r="F10" s="59"/>
      <c r="G10" s="59"/>
      <c r="H10" s="58"/>
      <c r="I10" s="59"/>
      <c r="J10" s="60"/>
      <c r="K10" s="57"/>
      <c r="L10" s="76"/>
      <c r="N10" s="4"/>
    </row>
    <row r="11" spans="1:14" s="11" customFormat="1" ht="12" customHeight="1" x14ac:dyDescent="0.2">
      <c r="A11" s="71"/>
      <c r="B11" s="59"/>
      <c r="C11" s="58"/>
      <c r="D11" s="57"/>
      <c r="E11" s="58"/>
      <c r="F11" s="59"/>
      <c r="G11" s="59"/>
      <c r="H11" s="58"/>
      <c r="I11" s="59"/>
      <c r="J11" s="60"/>
      <c r="K11" s="57"/>
      <c r="L11" s="76"/>
      <c r="M11" s="4"/>
      <c r="N11" s="4"/>
    </row>
    <row r="12" spans="1:14" s="11" customFormat="1" ht="12" customHeight="1" x14ac:dyDescent="0.2">
      <c r="A12" s="71"/>
      <c r="B12" s="59"/>
      <c r="C12" s="58"/>
      <c r="D12" s="57"/>
      <c r="E12" s="58"/>
      <c r="F12" s="59"/>
      <c r="G12" s="59"/>
      <c r="H12" s="58"/>
      <c r="I12" s="59"/>
      <c r="J12" s="60"/>
      <c r="K12" s="57"/>
      <c r="L12" s="76"/>
      <c r="M12" s="4"/>
      <c r="N12" s="4"/>
    </row>
    <row r="13" spans="1:14" s="11" customFormat="1" ht="12" customHeight="1" x14ac:dyDescent="0.2">
      <c r="A13" s="73"/>
      <c r="B13" s="61"/>
      <c r="C13" s="62"/>
      <c r="D13" s="63"/>
      <c r="E13" s="62"/>
      <c r="F13" s="61"/>
      <c r="G13" s="61"/>
      <c r="H13" s="62"/>
      <c r="I13" s="61"/>
      <c r="J13" s="64"/>
      <c r="K13" s="63"/>
      <c r="L13" s="77"/>
      <c r="M13" s="4"/>
      <c r="N13" s="4"/>
    </row>
    <row r="14" spans="1:14" s="11" customFormat="1" ht="12" customHeight="1" x14ac:dyDescent="0.2">
      <c r="A14" s="8"/>
      <c r="I14" s="4"/>
      <c r="J14" s="16"/>
      <c r="K14" s="4"/>
      <c r="L14" s="4"/>
      <c r="M14" s="4"/>
    </row>
    <row r="15" spans="1:14" s="15" customFormat="1" ht="12" customHeight="1" x14ac:dyDescent="0.2">
      <c r="A15" s="17" t="s">
        <v>31</v>
      </c>
      <c r="B15" s="18"/>
      <c r="C15" s="19"/>
      <c r="D15" s="19"/>
      <c r="E15" s="19"/>
      <c r="F15" s="20"/>
      <c r="G15" s="18"/>
      <c r="H15" s="19"/>
      <c r="I15" s="8"/>
      <c r="J15" s="8"/>
      <c r="K15" s="16"/>
      <c r="L15" s="8"/>
      <c r="M15" s="8"/>
    </row>
    <row r="16" spans="1:14" s="27" customFormat="1" ht="12" customHeight="1" x14ac:dyDescent="0.2">
      <c r="A16" s="21" t="s">
        <v>9</v>
      </c>
      <c r="B16" s="21"/>
      <c r="C16" s="22"/>
      <c r="D16" s="23" t="s">
        <v>10</v>
      </c>
      <c r="E16" s="23" t="s">
        <v>11</v>
      </c>
      <c r="F16" s="24"/>
      <c r="G16" s="24" t="s">
        <v>12</v>
      </c>
      <c r="H16" s="25"/>
      <c r="I16" s="21"/>
      <c r="J16" s="25"/>
      <c r="K16" s="24" t="s">
        <v>13</v>
      </c>
      <c r="L16" s="23" t="s">
        <v>14</v>
      </c>
      <c r="M16" s="26"/>
    </row>
    <row r="17" spans="1:13" s="11" customFormat="1" ht="12" customHeight="1" x14ac:dyDescent="0.2">
      <c r="A17" s="28"/>
      <c r="B17" s="4" t="s">
        <v>15</v>
      </c>
      <c r="C17" s="9"/>
      <c r="D17" s="9"/>
      <c r="E17" s="29">
        <v>5.0999999999999996</v>
      </c>
      <c r="F17" s="10"/>
      <c r="G17" s="4"/>
      <c r="H17" s="51">
        <f>ROUND(A17*E17,2)</f>
        <v>0</v>
      </c>
      <c r="I17" s="4"/>
      <c r="J17" s="78">
        <f>_xlfn.IFS($A$21&lt;10,0,$A$21&lt;25,40,$A$21&lt;50,55,$A$21&lt;100,65,"WAAR",70)</f>
        <v>0</v>
      </c>
      <c r="K17" s="30" t="s">
        <v>2</v>
      </c>
      <c r="L17" s="51">
        <f>ROUND((A17*E17)*(100-J17)/100,2)</f>
        <v>0</v>
      </c>
      <c r="M17" s="4"/>
    </row>
    <row r="18" spans="1:13" s="11" customFormat="1" ht="12" customHeight="1" x14ac:dyDescent="0.2">
      <c r="A18" s="28"/>
      <c r="B18" s="4" t="s">
        <v>16</v>
      </c>
      <c r="C18" s="9"/>
      <c r="D18" s="9"/>
      <c r="E18" s="29">
        <v>5.0999999999999996</v>
      </c>
      <c r="F18" s="10"/>
      <c r="G18" s="4"/>
      <c r="H18" s="51">
        <f t="shared" ref="H18:H20" si="0">ROUND(A18*E18,2)</f>
        <v>0</v>
      </c>
      <c r="I18" s="4"/>
      <c r="J18" s="78">
        <f t="shared" ref="J18:J20" si="1">_xlfn.IFS($A$21&lt;10,0,$A$21&lt;25,40,$A$21&lt;50,55,$A$21&lt;100,65,"WAAR",70)</f>
        <v>0</v>
      </c>
      <c r="K18" s="30" t="s">
        <v>2</v>
      </c>
      <c r="L18" s="51">
        <f t="shared" ref="L18:L20" si="2">ROUND((A18*E18)*(100-J18)/100,2)</f>
        <v>0</v>
      </c>
      <c r="M18" s="4"/>
    </row>
    <row r="19" spans="1:13" s="11" customFormat="1" ht="12" customHeight="1" x14ac:dyDescent="0.2">
      <c r="A19" s="28"/>
      <c r="B19" s="4" t="s">
        <v>17</v>
      </c>
      <c r="C19" s="9"/>
      <c r="D19" s="9"/>
      <c r="E19" s="29">
        <v>7.5</v>
      </c>
      <c r="F19" s="10"/>
      <c r="G19" s="4"/>
      <c r="H19" s="51">
        <f t="shared" si="0"/>
        <v>0</v>
      </c>
      <c r="I19" s="4"/>
      <c r="J19" s="78">
        <f t="shared" si="1"/>
        <v>0</v>
      </c>
      <c r="K19" s="30" t="s">
        <v>2</v>
      </c>
      <c r="L19" s="51">
        <f t="shared" si="2"/>
        <v>0</v>
      </c>
      <c r="M19" s="31"/>
    </row>
    <row r="20" spans="1:13" s="11" customFormat="1" ht="12" customHeight="1" x14ac:dyDescent="0.2">
      <c r="A20" s="28"/>
      <c r="B20" s="4" t="s">
        <v>18</v>
      </c>
      <c r="C20" s="9"/>
      <c r="D20" s="9"/>
      <c r="E20" s="29">
        <v>9.3000000000000007</v>
      </c>
      <c r="F20" s="10"/>
      <c r="G20" s="4"/>
      <c r="H20" s="51">
        <f t="shared" si="0"/>
        <v>0</v>
      </c>
      <c r="I20" s="4"/>
      <c r="J20" s="78">
        <f t="shared" si="1"/>
        <v>0</v>
      </c>
      <c r="K20" s="30" t="s">
        <v>2</v>
      </c>
      <c r="L20" s="51">
        <f t="shared" si="2"/>
        <v>0</v>
      </c>
      <c r="M20" s="31"/>
    </row>
    <row r="21" spans="1:13" s="11" customFormat="1" ht="12" customHeight="1" thickBot="1" x14ac:dyDescent="0.25">
      <c r="A21" s="50">
        <f>SUM(A17:A20)</f>
        <v>0</v>
      </c>
      <c r="B21" s="16" t="s">
        <v>19</v>
      </c>
      <c r="C21" s="32"/>
      <c r="D21" s="9" t="s">
        <v>0</v>
      </c>
      <c r="E21" s="33"/>
      <c r="F21" s="55">
        <v>0.65</v>
      </c>
      <c r="G21" s="34" t="s">
        <v>1</v>
      </c>
      <c r="H21" s="4"/>
      <c r="I21" s="4"/>
      <c r="J21" s="4"/>
      <c r="K21" s="4"/>
      <c r="L21" s="51">
        <f>ROUND(C21*F21,2)</f>
        <v>0</v>
      </c>
      <c r="M21" s="31"/>
    </row>
    <row r="22" spans="1:13" s="11" customFormat="1" ht="12" customHeight="1" thickTop="1" thickBot="1" x14ac:dyDescent="0.25">
      <c r="A22" s="4"/>
      <c r="B22" s="4"/>
      <c r="C22" s="9"/>
      <c r="D22" s="9"/>
      <c r="E22" s="33"/>
      <c r="F22" s="10"/>
      <c r="G22" s="4"/>
      <c r="H22" s="4"/>
      <c r="I22" s="4"/>
      <c r="J22" s="35"/>
      <c r="K22" s="4"/>
      <c r="L22" s="52">
        <f>SUM(L17:L21)</f>
        <v>0</v>
      </c>
      <c r="M22" s="35"/>
    </row>
    <row r="23" spans="1:13" s="11" customFormat="1" ht="12" customHeight="1" thickTop="1" x14ac:dyDescent="0.2">
      <c r="A23" s="4"/>
      <c r="B23" s="4"/>
      <c r="C23" s="9"/>
      <c r="D23" s="9"/>
      <c r="E23" s="33"/>
      <c r="F23" s="10"/>
      <c r="G23" s="4"/>
      <c r="H23" s="4"/>
      <c r="I23" s="4"/>
      <c r="J23" s="26"/>
      <c r="K23" s="4"/>
      <c r="L23" s="29"/>
      <c r="M23" s="35"/>
    </row>
    <row r="24" spans="1:13" s="15" customFormat="1" ht="12" customHeight="1" x14ac:dyDescent="0.2">
      <c r="A24" s="17" t="s">
        <v>32</v>
      </c>
      <c r="B24" s="18"/>
      <c r="C24" s="19"/>
      <c r="D24" s="19"/>
      <c r="E24" s="19"/>
      <c r="F24" s="20"/>
      <c r="G24" s="18"/>
      <c r="H24" s="19"/>
      <c r="I24" s="8"/>
      <c r="J24" s="4"/>
      <c r="K24" s="16"/>
      <c r="L24" s="8"/>
      <c r="M24" s="8"/>
    </row>
    <row r="25" spans="1:13" s="27" customFormat="1" ht="12" customHeight="1" x14ac:dyDescent="0.2">
      <c r="A25" s="21" t="s">
        <v>9</v>
      </c>
      <c r="B25" s="21"/>
      <c r="C25" s="22"/>
      <c r="D25" s="23" t="s">
        <v>10</v>
      </c>
      <c r="E25" s="23" t="s">
        <v>11</v>
      </c>
      <c r="F25" s="24"/>
      <c r="G25" s="24" t="s">
        <v>12</v>
      </c>
      <c r="H25" s="25"/>
      <c r="I25" s="21"/>
      <c r="J25" s="25"/>
      <c r="K25" s="24" t="s">
        <v>13</v>
      </c>
      <c r="L25" s="23" t="s">
        <v>14</v>
      </c>
      <c r="M25" s="26"/>
    </row>
    <row r="26" spans="1:13" s="11" customFormat="1" ht="12" customHeight="1" x14ac:dyDescent="0.2">
      <c r="A26" s="28"/>
      <c r="B26" s="4" t="s">
        <v>15</v>
      </c>
      <c r="C26" s="9"/>
      <c r="D26" s="9"/>
      <c r="E26" s="29">
        <v>10.199999999999999</v>
      </c>
      <c r="F26" s="10"/>
      <c r="G26" s="4"/>
      <c r="H26" s="51">
        <f>ROUND(A26*E26,2)</f>
        <v>0</v>
      </c>
      <c r="I26" s="4"/>
      <c r="J26" s="78">
        <f>_xlfn.IFS($A$30&lt;10,0,$A$30&lt;25,40,$A$30&lt;50,55,$A$30&lt;100,65,"WAAR",70)</f>
        <v>0</v>
      </c>
      <c r="K26" s="30" t="s">
        <v>2</v>
      </c>
      <c r="L26" s="51">
        <f>ROUND((A26*E26)*(100-J26)/100,2)</f>
        <v>0</v>
      </c>
      <c r="M26" s="4"/>
    </row>
    <row r="27" spans="1:13" s="11" customFormat="1" ht="12" customHeight="1" x14ac:dyDescent="0.2">
      <c r="A27" s="28"/>
      <c r="B27" s="4" t="s">
        <v>16</v>
      </c>
      <c r="C27" s="9"/>
      <c r="D27" s="9"/>
      <c r="E27" s="29">
        <v>10.199999999999999</v>
      </c>
      <c r="F27" s="10"/>
      <c r="G27" s="4"/>
      <c r="H27" s="51">
        <f t="shared" ref="H27:H29" si="3">ROUND(A27*E27,2)</f>
        <v>0</v>
      </c>
      <c r="I27" s="4"/>
      <c r="J27" s="78">
        <f t="shared" ref="J27:J29" si="4">_xlfn.IFS($A$30&lt;10,0,$A$30&lt;25,40,$A$30&lt;50,55,$A$30&lt;100,65,"WAAR",70)</f>
        <v>0</v>
      </c>
      <c r="K27" s="30" t="s">
        <v>2</v>
      </c>
      <c r="L27" s="51">
        <f t="shared" ref="L27:L29" si="5">ROUND((A27*E27)*(100-J27)/100,2)</f>
        <v>0</v>
      </c>
      <c r="M27" s="4"/>
    </row>
    <row r="28" spans="1:13" s="11" customFormat="1" ht="12" customHeight="1" x14ac:dyDescent="0.2">
      <c r="A28" s="28"/>
      <c r="B28" s="4" t="s">
        <v>17</v>
      </c>
      <c r="C28" s="9"/>
      <c r="D28" s="9"/>
      <c r="E28" s="29">
        <v>15</v>
      </c>
      <c r="F28" s="10"/>
      <c r="G28" s="4"/>
      <c r="H28" s="51">
        <f t="shared" si="3"/>
        <v>0</v>
      </c>
      <c r="I28" s="4"/>
      <c r="J28" s="78">
        <f t="shared" si="4"/>
        <v>0</v>
      </c>
      <c r="K28" s="30" t="s">
        <v>2</v>
      </c>
      <c r="L28" s="51">
        <f t="shared" si="5"/>
        <v>0</v>
      </c>
      <c r="M28" s="31"/>
    </row>
    <row r="29" spans="1:13" s="11" customFormat="1" ht="12" customHeight="1" x14ac:dyDescent="0.2">
      <c r="A29" s="28"/>
      <c r="B29" s="4" t="s">
        <v>18</v>
      </c>
      <c r="C29" s="9"/>
      <c r="D29" s="9"/>
      <c r="E29" s="29">
        <v>18.600000000000001</v>
      </c>
      <c r="F29" s="10"/>
      <c r="G29" s="4"/>
      <c r="H29" s="51">
        <f t="shared" si="3"/>
        <v>0</v>
      </c>
      <c r="I29" s="4"/>
      <c r="J29" s="78">
        <f t="shared" si="4"/>
        <v>0</v>
      </c>
      <c r="K29" s="30" t="s">
        <v>2</v>
      </c>
      <c r="L29" s="51">
        <f t="shared" si="5"/>
        <v>0</v>
      </c>
      <c r="M29" s="31"/>
    </row>
    <row r="30" spans="1:13" s="11" customFormat="1" ht="12" customHeight="1" thickBot="1" x14ac:dyDescent="0.25">
      <c r="A30" s="50">
        <f>SUM(A26:A29)</f>
        <v>0</v>
      </c>
      <c r="B30" s="16" t="s">
        <v>19</v>
      </c>
      <c r="C30" s="32"/>
      <c r="D30" s="9" t="s">
        <v>0</v>
      </c>
      <c r="E30" s="33"/>
      <c r="F30" s="55">
        <f>F21*2</f>
        <v>1.3</v>
      </c>
      <c r="G30" s="34" t="s">
        <v>1</v>
      </c>
      <c r="H30" s="4"/>
      <c r="I30" s="4"/>
      <c r="J30" s="4"/>
      <c r="K30" s="4"/>
      <c r="L30" s="51">
        <f>ROUND(C30*F30,2)</f>
        <v>0</v>
      </c>
      <c r="M30" s="31"/>
    </row>
    <row r="31" spans="1:13" s="11" customFormat="1" ht="12" customHeight="1" thickTop="1" thickBot="1" x14ac:dyDescent="0.25">
      <c r="A31" s="4"/>
      <c r="B31" s="4"/>
      <c r="C31" s="9"/>
      <c r="D31" s="9"/>
      <c r="E31" s="33"/>
      <c r="F31" s="10"/>
      <c r="G31" s="4"/>
      <c r="H31" s="4"/>
      <c r="I31" s="4"/>
      <c r="J31" s="35"/>
      <c r="K31" s="4"/>
      <c r="L31" s="52">
        <f>SUM(L26:L30)</f>
        <v>0</v>
      </c>
      <c r="M31" s="35"/>
    </row>
    <row r="32" spans="1:13" s="11" customFormat="1" ht="12" customHeight="1" thickTop="1" x14ac:dyDescent="0.2">
      <c r="A32" s="4"/>
      <c r="B32" s="4"/>
      <c r="C32" s="9"/>
      <c r="D32" s="9"/>
      <c r="E32" s="33"/>
      <c r="F32" s="10"/>
      <c r="G32" s="4"/>
      <c r="H32" s="29"/>
      <c r="I32" s="4"/>
      <c r="J32" s="26"/>
      <c r="K32" s="26"/>
      <c r="L32" s="4"/>
      <c r="M32" s="4"/>
    </row>
    <row r="33" spans="1:13" s="15" customFormat="1" ht="12" customHeight="1" x14ac:dyDescent="0.2">
      <c r="A33" s="17" t="s">
        <v>33</v>
      </c>
      <c r="B33" s="18"/>
      <c r="C33" s="19"/>
      <c r="D33" s="19"/>
      <c r="E33" s="19"/>
      <c r="F33" s="20"/>
      <c r="G33" s="18"/>
      <c r="H33" s="19"/>
      <c r="I33" s="8"/>
      <c r="J33" s="4"/>
      <c r="K33" s="4"/>
      <c r="L33" s="8"/>
      <c r="M33" s="8"/>
    </row>
    <row r="34" spans="1:13" s="27" customFormat="1" ht="12" customHeight="1" x14ac:dyDescent="0.2">
      <c r="A34" s="21" t="s">
        <v>9</v>
      </c>
      <c r="B34" s="21"/>
      <c r="C34" s="22"/>
      <c r="D34" s="23" t="s">
        <v>10</v>
      </c>
      <c r="E34" s="23" t="s">
        <v>11</v>
      </c>
      <c r="F34" s="24"/>
      <c r="G34" s="24" t="s">
        <v>12</v>
      </c>
      <c r="H34" s="25"/>
      <c r="I34" s="21"/>
      <c r="J34" s="25"/>
      <c r="K34" s="24" t="s">
        <v>13</v>
      </c>
      <c r="L34" s="23" t="s">
        <v>14</v>
      </c>
      <c r="M34" s="26"/>
    </row>
    <row r="35" spans="1:13" s="11" customFormat="1" ht="12" customHeight="1" x14ac:dyDescent="0.2">
      <c r="A35" s="28"/>
      <c r="B35" s="4" t="s">
        <v>15</v>
      </c>
      <c r="C35" s="9"/>
      <c r="D35" s="9"/>
      <c r="E35" s="29">
        <v>5.0999999999999996</v>
      </c>
      <c r="F35" s="10"/>
      <c r="G35" s="4"/>
      <c r="H35" s="51">
        <f>ROUND(A35*E35,2)</f>
        <v>0</v>
      </c>
      <c r="I35" s="4"/>
      <c r="J35" s="78">
        <f>_xlfn.IFS($A$39&lt;10,0,$A$39&lt;25,40,$A$39&lt;50,55,$A$39&lt;100,65,"WAAR",70)</f>
        <v>0</v>
      </c>
      <c r="K35" s="30" t="s">
        <v>2</v>
      </c>
      <c r="L35" s="51">
        <f t="shared" ref="L35:L38" si="6">ROUND((A35*E35)*(100-J35)/100,2)</f>
        <v>0</v>
      </c>
      <c r="M35" s="4"/>
    </row>
    <row r="36" spans="1:13" s="11" customFormat="1" ht="12" customHeight="1" x14ac:dyDescent="0.2">
      <c r="A36" s="28"/>
      <c r="B36" s="4" t="s">
        <v>16</v>
      </c>
      <c r="C36" s="9"/>
      <c r="D36" s="9"/>
      <c r="E36" s="29">
        <v>5.0999999999999996</v>
      </c>
      <c r="F36" s="10"/>
      <c r="G36" s="4"/>
      <c r="H36" s="51">
        <f t="shared" ref="H36:H38" si="7">ROUND(A36*E36,2)</f>
        <v>0</v>
      </c>
      <c r="I36" s="4"/>
      <c r="J36" s="78">
        <f t="shared" ref="J36:J38" si="8">_xlfn.IFS($A$39&lt;10,0,$A$39&lt;25,40,$A$39&lt;50,55,$A$39&lt;100,65,"WAAR",70)</f>
        <v>0</v>
      </c>
      <c r="K36" s="30" t="s">
        <v>2</v>
      </c>
      <c r="L36" s="51">
        <f t="shared" si="6"/>
        <v>0</v>
      </c>
      <c r="M36" s="4"/>
    </row>
    <row r="37" spans="1:13" s="11" customFormat="1" ht="12" customHeight="1" x14ac:dyDescent="0.2">
      <c r="A37" s="28"/>
      <c r="B37" s="4" t="s">
        <v>17</v>
      </c>
      <c r="C37" s="9"/>
      <c r="D37" s="9"/>
      <c r="E37" s="29">
        <v>7.5</v>
      </c>
      <c r="F37" s="10"/>
      <c r="G37" s="4"/>
      <c r="H37" s="51">
        <f t="shared" si="7"/>
        <v>0</v>
      </c>
      <c r="I37" s="4"/>
      <c r="J37" s="78">
        <f t="shared" si="8"/>
        <v>0</v>
      </c>
      <c r="K37" s="30" t="s">
        <v>2</v>
      </c>
      <c r="L37" s="51">
        <f t="shared" si="6"/>
        <v>0</v>
      </c>
      <c r="M37" s="31"/>
    </row>
    <row r="38" spans="1:13" s="11" customFormat="1" ht="12" customHeight="1" x14ac:dyDescent="0.2">
      <c r="A38" s="28"/>
      <c r="B38" s="4" t="s">
        <v>18</v>
      </c>
      <c r="C38" s="9"/>
      <c r="D38" s="9"/>
      <c r="E38" s="29">
        <v>9.3000000000000007</v>
      </c>
      <c r="F38" s="10"/>
      <c r="G38" s="4"/>
      <c r="H38" s="51">
        <f t="shared" si="7"/>
        <v>0</v>
      </c>
      <c r="I38" s="4"/>
      <c r="J38" s="78">
        <f t="shared" si="8"/>
        <v>0</v>
      </c>
      <c r="K38" s="30" t="s">
        <v>2</v>
      </c>
      <c r="L38" s="51">
        <f t="shared" si="6"/>
        <v>0</v>
      </c>
      <c r="M38" s="31"/>
    </row>
    <row r="39" spans="1:13" s="11" customFormat="1" ht="12" customHeight="1" thickBot="1" x14ac:dyDescent="0.25">
      <c r="A39" s="50">
        <f>SUM(A35:A38)</f>
        <v>0</v>
      </c>
      <c r="B39" s="16" t="s">
        <v>19</v>
      </c>
      <c r="C39" s="32"/>
      <c r="D39" s="9" t="s">
        <v>0</v>
      </c>
      <c r="E39" s="33"/>
      <c r="F39" s="55">
        <v>0.55000000000000004</v>
      </c>
      <c r="G39" s="34" t="s">
        <v>1</v>
      </c>
      <c r="H39" s="4"/>
      <c r="I39" s="4"/>
      <c r="J39" s="4"/>
      <c r="K39" s="4"/>
      <c r="L39" s="51">
        <f>ROUND(C39*F39,2)</f>
        <v>0</v>
      </c>
      <c r="M39" s="31"/>
    </row>
    <row r="40" spans="1:13" s="11" customFormat="1" ht="12" customHeight="1" thickTop="1" thickBot="1" x14ac:dyDescent="0.25">
      <c r="A40" s="4"/>
      <c r="B40" s="4"/>
      <c r="C40" s="9"/>
      <c r="D40" s="9"/>
      <c r="E40" s="33"/>
      <c r="F40" s="10"/>
      <c r="G40" s="4"/>
      <c r="H40" s="4"/>
      <c r="I40" s="4"/>
      <c r="J40" s="35"/>
      <c r="K40" s="4"/>
      <c r="L40" s="52">
        <f>SUM(L35:L39)</f>
        <v>0</v>
      </c>
      <c r="M40" s="35"/>
    </row>
    <row r="41" spans="1:13" s="11" customFormat="1" ht="12" customHeight="1" thickTop="1" x14ac:dyDescent="0.2">
      <c r="B41" s="4"/>
      <c r="C41" s="9"/>
      <c r="D41" s="9"/>
      <c r="E41" s="9"/>
      <c r="F41" s="10"/>
      <c r="G41" s="4"/>
      <c r="H41" s="29"/>
      <c r="I41" s="4"/>
      <c r="J41" s="26"/>
      <c r="K41" s="26"/>
      <c r="L41" s="4"/>
      <c r="M41" s="4"/>
    </row>
    <row r="42" spans="1:13" s="11" customFormat="1" ht="12" customHeight="1" x14ac:dyDescent="0.2">
      <c r="A42" s="4" t="s">
        <v>40</v>
      </c>
      <c r="B42" s="4"/>
      <c r="C42" s="9"/>
      <c r="D42" s="9"/>
      <c r="E42" s="9"/>
      <c r="F42" s="10"/>
      <c r="G42" s="4"/>
      <c r="H42" s="29"/>
      <c r="I42" s="4"/>
      <c r="J42" s="4"/>
      <c r="K42" s="4"/>
      <c r="L42" s="4"/>
      <c r="M42" s="4"/>
    </row>
    <row r="43" spans="1:13" s="11" customFormat="1" ht="12" customHeight="1" x14ac:dyDescent="0.2">
      <c r="A43" s="4" t="s">
        <v>39</v>
      </c>
      <c r="B43" s="4"/>
      <c r="C43" s="9"/>
      <c r="D43" s="9"/>
      <c r="E43" s="9"/>
      <c r="F43" s="10"/>
      <c r="G43" s="4"/>
      <c r="H43" s="29"/>
      <c r="I43" s="4"/>
      <c r="J43" s="78"/>
      <c r="K43" s="4"/>
      <c r="L43" s="4"/>
      <c r="M43" s="4"/>
    </row>
    <row r="44" spans="1:13" s="11" customFormat="1" ht="12" customHeight="1" x14ac:dyDescent="0.2">
      <c r="A44" s="32"/>
      <c r="B44" s="4" t="s">
        <v>34</v>
      </c>
      <c r="D44" s="9"/>
      <c r="E44" s="33"/>
      <c r="H44" s="55">
        <v>1.04</v>
      </c>
      <c r="I44" s="34" t="s">
        <v>1</v>
      </c>
      <c r="J44" s="78"/>
      <c r="K44" s="4"/>
      <c r="L44" s="53">
        <f>A44*H44</f>
        <v>0</v>
      </c>
      <c r="M44" s="4"/>
    </row>
    <row r="45" spans="1:13" s="11" customFormat="1" ht="12" customHeight="1" x14ac:dyDescent="0.2">
      <c r="A45" s="32"/>
      <c r="B45" s="4" t="s">
        <v>35</v>
      </c>
      <c r="D45" s="9"/>
      <c r="E45" s="33"/>
      <c r="H45" s="55">
        <v>0.87</v>
      </c>
      <c r="I45" s="34" t="s">
        <v>1</v>
      </c>
      <c r="J45" s="78"/>
      <c r="K45" s="4"/>
      <c r="L45" s="53">
        <f>A45*H45</f>
        <v>0</v>
      </c>
      <c r="M45" s="4"/>
    </row>
    <row r="46" spans="1:13" s="11" customFormat="1" ht="12" customHeight="1" x14ac:dyDescent="0.2">
      <c r="A46" s="28"/>
      <c r="B46" s="4" t="s">
        <v>24</v>
      </c>
      <c r="C46" s="9"/>
      <c r="D46" s="9"/>
      <c r="E46" s="9"/>
      <c r="F46" s="10"/>
      <c r="G46" s="4"/>
      <c r="H46" s="56">
        <f>'dorure jaune'!H54</f>
        <v>12</v>
      </c>
      <c r="I46" s="36" t="s">
        <v>3</v>
      </c>
      <c r="J46" s="78"/>
      <c r="K46" s="4"/>
      <c r="L46" s="53">
        <f>A46*H46</f>
        <v>0</v>
      </c>
    </row>
    <row r="47" spans="1:13" s="11" customFormat="1" ht="12" customHeight="1" x14ac:dyDescent="0.2">
      <c r="A47" s="28"/>
      <c r="B47" s="4" t="s">
        <v>25</v>
      </c>
      <c r="C47" s="9"/>
      <c r="D47" s="9"/>
      <c r="E47" s="9"/>
      <c r="F47" s="10"/>
      <c r="G47" s="4"/>
      <c r="H47" s="56">
        <f>'dorure jaune'!H55</f>
        <v>1.4</v>
      </c>
      <c r="I47" s="36" t="s">
        <v>4</v>
      </c>
      <c r="J47" s="78"/>
      <c r="K47" s="4"/>
      <c r="L47" s="53">
        <f>A47*H47</f>
        <v>0</v>
      </c>
      <c r="M47" s="4"/>
    </row>
    <row r="48" spans="1:13" s="11" customFormat="1" ht="12" customHeight="1" thickBot="1" x14ac:dyDescent="0.25">
      <c r="A48" s="4"/>
      <c r="B48" s="4"/>
      <c r="C48" s="9"/>
      <c r="D48" s="9"/>
      <c r="E48" s="9"/>
      <c r="F48" s="10"/>
      <c r="G48" s="4"/>
      <c r="H48" s="29"/>
      <c r="I48" s="4"/>
      <c r="J48" s="4"/>
      <c r="K48" s="4"/>
      <c r="L48" s="4"/>
      <c r="M48" s="4"/>
    </row>
    <row r="49" spans="1:13" s="41" customFormat="1" ht="17.45" customHeight="1" thickBot="1" x14ac:dyDescent="0.35">
      <c r="A49" s="37"/>
      <c r="B49" s="37"/>
      <c r="C49" s="38"/>
      <c r="D49" s="38"/>
      <c r="E49" s="38"/>
      <c r="F49" s="39"/>
      <c r="G49" s="37"/>
      <c r="H49" s="38"/>
      <c r="I49" s="37"/>
      <c r="J49" s="37"/>
      <c r="K49" s="37"/>
      <c r="L49" s="40" t="s">
        <v>26</v>
      </c>
      <c r="M49" s="54">
        <f>L22+L31+L40+L44+L45+L46+L47</f>
        <v>0</v>
      </c>
    </row>
    <row r="50" spans="1:13" s="48" customFormat="1" ht="12.95" customHeight="1" x14ac:dyDescent="0.25">
      <c r="A50" s="42"/>
      <c r="B50" s="42"/>
      <c r="C50" s="43"/>
      <c r="D50" s="43"/>
      <c r="E50" s="43"/>
      <c r="F50" s="44"/>
      <c r="G50" s="42"/>
      <c r="H50" s="43"/>
      <c r="I50" s="45"/>
      <c r="J50" s="45"/>
      <c r="K50" s="45"/>
      <c r="L50" s="46"/>
      <c r="M50" s="47"/>
    </row>
    <row r="60" spans="1:13" s="48" customFormat="1" ht="12.95" customHeight="1" x14ac:dyDescent="0.25">
      <c r="A60" s="42"/>
      <c r="B60" s="42"/>
      <c r="C60" s="43"/>
      <c r="D60" s="43"/>
      <c r="E60" s="43"/>
      <c r="F60" s="44"/>
      <c r="G60" s="42"/>
      <c r="H60" s="43"/>
      <c r="I60" s="45"/>
      <c r="J60" s="45"/>
      <c r="K60" s="45"/>
      <c r="L60" s="46"/>
      <c r="M60" s="47"/>
    </row>
    <row r="61" spans="1:13" s="48" customFormat="1" ht="12.95" customHeight="1" x14ac:dyDescent="0.25">
      <c r="A61" s="42"/>
      <c r="B61" s="42"/>
      <c r="C61" s="43"/>
      <c r="D61" s="43"/>
      <c r="E61" s="43"/>
      <c r="F61" s="44"/>
      <c r="G61" s="42"/>
      <c r="H61" s="43"/>
      <c r="I61" s="45"/>
      <c r="J61" s="45"/>
      <c r="K61" s="45"/>
      <c r="L61" s="46"/>
      <c r="M61" s="47"/>
    </row>
    <row r="62" spans="1:13" s="48" customFormat="1" ht="12.95" customHeight="1" x14ac:dyDescent="0.25">
      <c r="A62" s="42"/>
      <c r="B62" s="42"/>
      <c r="C62" s="43"/>
      <c r="D62" s="43"/>
      <c r="E62" s="43"/>
      <c r="F62" s="44"/>
      <c r="G62" s="42"/>
      <c r="H62" s="43"/>
      <c r="I62" s="45"/>
      <c r="J62" s="45"/>
      <c r="K62" s="45"/>
      <c r="L62" s="46"/>
      <c r="M62" s="47"/>
    </row>
  </sheetData>
  <pageMargins left="0.78740157480314965" right="0.19685039370078741" top="1.5748031496062993" bottom="0.82677165354330717" header="0.51181102362204722" footer="0.51181102362204722"/>
  <pageSetup paperSize="9" orientation="portrait" r:id="rId1"/>
  <headerFooter alignWithMargins="0">
    <oddHeader>&amp;L&amp;"-,Standaard"&amp;24E. VAN RANST, Zonen bv
&amp;8Industriepark Brechtsebaan 3, 2900 SCHOTEN, BELGIË, T. +32 3 6585534, info@vanranst.be, www.vanranst.be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dorure jaune</vt:lpstr>
      <vt:lpstr>dorure rosé</vt:lpstr>
      <vt:lpstr>rhodiage et argenture</vt:lpstr>
      <vt:lpstr>'dorure jaune'!Afdrukbereik</vt:lpstr>
      <vt:lpstr>'dorure rosé'!Afdrukbereik</vt:lpstr>
      <vt:lpstr>'rhodiage et argenture'!Afdrukbereik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</dc:creator>
  <cp:lastModifiedBy>Daniëlla De Craene</cp:lastModifiedBy>
  <cp:lastPrinted>2025-03-28T12:53:49Z</cp:lastPrinted>
  <dcterms:created xsi:type="dcterms:W3CDTF">2009-08-27T12:35:31Z</dcterms:created>
  <dcterms:modified xsi:type="dcterms:W3CDTF">2026-01-29T15:18:01Z</dcterms:modified>
</cp:coreProperties>
</file>